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ate1904="1" codeName="ThisWorkbook"/>
  <mc:AlternateContent xmlns:mc="http://schemas.openxmlformats.org/markup-compatibility/2006">
    <mc:Choice Requires="x15">
      <x15ac:absPath xmlns:x15ac="http://schemas.microsoft.com/office/spreadsheetml/2010/11/ac" url="C:\Users\uqclavid\Documents\Website Content\"/>
    </mc:Choice>
  </mc:AlternateContent>
  <xr:revisionPtr revIDLastSave="0" documentId="8_{1CB682EE-426E-4558-8EB8-D3ABD6FA7D97}" xr6:coauthVersionLast="47" xr6:coauthVersionMax="47" xr10:uidLastSave="{00000000-0000-0000-0000-000000000000}"/>
  <bookViews>
    <workbookView xWindow="28680" yWindow="-120" windowWidth="29040" windowHeight="15720" tabRatio="853" firstSheet="13" activeTab="26" xr2:uid="{00000000-000D-0000-FFFF-FFFF00000000}"/>
  </bookViews>
  <sheets>
    <sheet name="Instructions" sheetId="42" r:id="rId1"/>
    <sheet name="28Dec-10Jan" sheetId="43" r:id="rId2"/>
    <sheet name="11Jan-24Jan" sheetId="40" r:id="rId3"/>
    <sheet name="25Jan-7Feb" sheetId="14" r:id="rId4"/>
    <sheet name="8Feb-21Feb" sheetId="15" r:id="rId5"/>
    <sheet name="22Feb-7Mar" sheetId="16" r:id="rId6"/>
    <sheet name="8Mar-21Mar" sheetId="17" r:id="rId7"/>
    <sheet name="22Mar-4Apr" sheetId="18" r:id="rId8"/>
    <sheet name="5Apr-18Apr" sheetId="19" r:id="rId9"/>
    <sheet name="19Apr-2May" sheetId="20" r:id="rId10"/>
    <sheet name="3May-16May" sheetId="21" r:id="rId11"/>
    <sheet name="17May-30May" sheetId="22" r:id="rId12"/>
    <sheet name="31May-13Jun" sheetId="23" r:id="rId13"/>
    <sheet name="14Jun-27Jun" sheetId="24" r:id="rId14"/>
    <sheet name="28Jun-11Jul" sheetId="25" r:id="rId15"/>
    <sheet name="12Jul-25Jul" sheetId="26" r:id="rId16"/>
    <sheet name="26Jul-8Aug" sheetId="27" r:id="rId17"/>
    <sheet name="9Aug-22Aug" sheetId="28" r:id="rId18"/>
    <sheet name="23Aug-5Sep" sheetId="29" r:id="rId19"/>
    <sheet name="6Sep-19Sep" sheetId="30" r:id="rId20"/>
    <sheet name="20Sep-3Oct" sheetId="31" r:id="rId21"/>
    <sheet name="4Oct-17Oct" sheetId="32" r:id="rId22"/>
    <sheet name="18Oct-31Oct" sheetId="33" r:id="rId23"/>
    <sheet name="1Nov-14Nov" sheetId="34" r:id="rId24"/>
    <sheet name="15Nov-28Nov" sheetId="35" r:id="rId25"/>
    <sheet name="29Nov-12Dec" sheetId="36" r:id="rId26"/>
    <sheet name="12Dec-26Dec" sheetId="37" r:id="rId27"/>
  </sheets>
  <definedNames>
    <definedName name="_xlnm.Print_Area" localSheetId="0">Instructions!$A$1:$Q$119</definedName>
    <definedName name="_xlnm.Print_Titles" localSheetId="2">'11Jan-24Jan'!$B:$B</definedName>
    <definedName name="_xlnm.Print_Titles" localSheetId="26">'12Dec-26Dec'!$B:$B</definedName>
    <definedName name="_xlnm.Print_Titles" localSheetId="15">'12Jul-25Jul'!$B:$B</definedName>
    <definedName name="_xlnm.Print_Titles" localSheetId="13">'14Jun-27Jun'!$B:$B</definedName>
    <definedName name="_xlnm.Print_Titles" localSheetId="24">'15Nov-28Nov'!$B:$B</definedName>
    <definedName name="_xlnm.Print_Titles" localSheetId="11">'17May-30May'!$B:$B</definedName>
    <definedName name="_xlnm.Print_Titles" localSheetId="22">'18Oct-31Oct'!$B:$B</definedName>
    <definedName name="_xlnm.Print_Titles" localSheetId="9">'19Apr-2May'!$B:$B</definedName>
    <definedName name="_xlnm.Print_Titles" localSheetId="23">'1Nov-14Nov'!$B:$B</definedName>
    <definedName name="_xlnm.Print_Titles" localSheetId="20">'20Sep-3Oct'!$B:$B</definedName>
    <definedName name="_xlnm.Print_Titles" localSheetId="5">'22Feb-7Mar'!$B:$B</definedName>
    <definedName name="_xlnm.Print_Titles" localSheetId="7">'22Mar-4Apr'!$B:$B</definedName>
    <definedName name="_xlnm.Print_Titles" localSheetId="18">'23Aug-5Sep'!$B:$B</definedName>
    <definedName name="_xlnm.Print_Titles" localSheetId="3">'25Jan-7Feb'!$B:$B</definedName>
    <definedName name="_xlnm.Print_Titles" localSheetId="16">'26Jul-8Aug'!$B:$B</definedName>
    <definedName name="_xlnm.Print_Titles" localSheetId="1">'28Dec-10Jan'!$B:$B</definedName>
    <definedName name="_xlnm.Print_Titles" localSheetId="14">'28Jun-11Jul'!$B:$B</definedName>
    <definedName name="_xlnm.Print_Titles" localSheetId="25">'29Nov-12Dec'!$B:$B</definedName>
    <definedName name="_xlnm.Print_Titles" localSheetId="12">'31May-13Jun'!$B:$B</definedName>
    <definedName name="_xlnm.Print_Titles" localSheetId="10">'3May-16May'!$B:$B</definedName>
    <definedName name="_xlnm.Print_Titles" localSheetId="21">'4Oct-17Oct'!$B:$B</definedName>
    <definedName name="_xlnm.Print_Titles" localSheetId="8">'5Apr-18Apr'!$B:$B</definedName>
    <definedName name="_xlnm.Print_Titles" localSheetId="19">'6Sep-19Sep'!$B:$B</definedName>
    <definedName name="_xlnm.Print_Titles" localSheetId="4">'8Feb-21Feb'!$B:$B</definedName>
    <definedName name="_xlnm.Print_Titles" localSheetId="6">'8Mar-21Mar'!$B:$B</definedName>
    <definedName name="_xlnm.Print_Titles" localSheetId="17">'9Aug-22Aug'!$B:$B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4" l="1"/>
  <c r="C7" i="43"/>
  <c r="I8" i="35"/>
  <c r="C7" i="40"/>
  <c r="P8" i="40"/>
  <c r="O8" i="40"/>
  <c r="N8" i="40"/>
  <c r="M8" i="40"/>
  <c r="L8" i="40"/>
  <c r="K8" i="40"/>
  <c r="J8" i="40"/>
  <c r="I8" i="40"/>
  <c r="H8" i="40"/>
  <c r="G8" i="40"/>
  <c r="F8" i="40"/>
  <c r="E8" i="40"/>
  <c r="D8" i="40"/>
  <c r="C8" i="40"/>
  <c r="D5" i="40"/>
  <c r="D3" i="40"/>
  <c r="G4" i="40"/>
  <c r="D4" i="40"/>
  <c r="K80" i="43"/>
  <c r="K75" i="43"/>
  <c r="P69" i="43"/>
  <c r="O69" i="43"/>
  <c r="N69" i="43"/>
  <c r="M69" i="43"/>
  <c r="L69" i="43"/>
  <c r="K69" i="43"/>
  <c r="J69" i="43"/>
  <c r="I69" i="43"/>
  <c r="H69" i="43"/>
  <c r="G69" i="43"/>
  <c r="F69" i="43"/>
  <c r="E69" i="43"/>
  <c r="K76" i="43" s="1"/>
  <c r="K78" i="43" s="1"/>
  <c r="K42" i="43" s="1"/>
  <c r="D69" i="43"/>
  <c r="C69" i="43"/>
  <c r="P63" i="43"/>
  <c r="K63" i="43"/>
  <c r="J63" i="43"/>
  <c r="H63" i="43"/>
  <c r="C63" i="43"/>
  <c r="P60" i="43"/>
  <c r="O60" i="43"/>
  <c r="O63" i="43" s="1"/>
  <c r="N60" i="43"/>
  <c r="N63" i="43" s="1"/>
  <c r="M60" i="43"/>
  <c r="M63" i="43" s="1"/>
  <c r="L60" i="43"/>
  <c r="L63" i="43" s="1"/>
  <c r="K60" i="43"/>
  <c r="J60" i="43"/>
  <c r="I60" i="43"/>
  <c r="I63" i="43" s="1"/>
  <c r="H60" i="43"/>
  <c r="G60" i="43"/>
  <c r="G63" i="43" s="1"/>
  <c r="F60" i="43"/>
  <c r="F63" i="43" s="1"/>
  <c r="E60" i="43"/>
  <c r="E63" i="43" s="1"/>
  <c r="D60" i="43"/>
  <c r="D63" i="43" s="1"/>
  <c r="C60" i="43"/>
  <c r="O54" i="43"/>
  <c r="L54" i="43"/>
  <c r="G54" i="43"/>
  <c r="D54" i="43"/>
  <c r="P53" i="43"/>
  <c r="P54" i="43" s="1"/>
  <c r="O53" i="43"/>
  <c r="N53" i="43"/>
  <c r="N54" i="43" s="1"/>
  <c r="M53" i="43"/>
  <c r="M54" i="43" s="1"/>
  <c r="L53" i="43"/>
  <c r="K53" i="43"/>
  <c r="K54" i="43" s="1"/>
  <c r="J53" i="43"/>
  <c r="J54" i="43" s="1"/>
  <c r="I53" i="43"/>
  <c r="I54" i="43" s="1"/>
  <c r="H53" i="43"/>
  <c r="H54" i="43" s="1"/>
  <c r="G53" i="43"/>
  <c r="F53" i="43"/>
  <c r="F54" i="43" s="1"/>
  <c r="E53" i="43"/>
  <c r="E54" i="43" s="1"/>
  <c r="D53" i="43"/>
  <c r="C53" i="43"/>
  <c r="C54" i="43" s="1"/>
  <c r="D50" i="43"/>
  <c r="D49" i="43"/>
  <c r="D48" i="43"/>
  <c r="D47" i="43"/>
  <c r="N40" i="43"/>
  <c r="N39" i="43"/>
  <c r="K77" i="43" s="1"/>
  <c r="K39" i="43"/>
  <c r="N38" i="43"/>
  <c r="N37" i="43"/>
  <c r="N36" i="43"/>
  <c r="C30" i="43"/>
  <c r="K36" i="43" s="1"/>
  <c r="P26" i="43"/>
  <c r="O26" i="43"/>
  <c r="N26" i="43"/>
  <c r="M26" i="43"/>
  <c r="L26" i="43"/>
  <c r="K26" i="43"/>
  <c r="K29" i="43" s="1"/>
  <c r="J26" i="43"/>
  <c r="I26" i="43"/>
  <c r="H26" i="43"/>
  <c r="G26" i="43"/>
  <c r="F26" i="43"/>
  <c r="E26" i="43"/>
  <c r="D26" i="43"/>
  <c r="C26" i="43"/>
  <c r="K19" i="43"/>
  <c r="J19" i="43"/>
  <c r="J29" i="43" s="1"/>
  <c r="P18" i="43"/>
  <c r="O18" i="43"/>
  <c r="N18" i="43"/>
  <c r="M18" i="43"/>
  <c r="L18" i="43"/>
  <c r="K18" i="43"/>
  <c r="J18" i="43"/>
  <c r="I18" i="43"/>
  <c r="H18" i="43"/>
  <c r="G18" i="43"/>
  <c r="F18" i="43"/>
  <c r="E18" i="43"/>
  <c r="D18" i="43"/>
  <c r="C18" i="43"/>
  <c r="P13" i="43"/>
  <c r="O13" i="43"/>
  <c r="N13" i="43"/>
  <c r="M13" i="43"/>
  <c r="L13" i="43"/>
  <c r="K13" i="43"/>
  <c r="J13" i="43"/>
  <c r="I13" i="43"/>
  <c r="H13" i="43"/>
  <c r="G13" i="43"/>
  <c r="F13" i="43"/>
  <c r="E13" i="43"/>
  <c r="D13" i="43"/>
  <c r="C13" i="43"/>
  <c r="C19" i="43" s="1"/>
  <c r="K52" i="43"/>
  <c r="N19" i="43" l="1"/>
  <c r="O19" i="43"/>
  <c r="G19" i="43"/>
  <c r="G29" i="43" s="1"/>
  <c r="C29" i="43"/>
  <c r="C27" i="43" s="1"/>
  <c r="P19" i="43"/>
  <c r="P29" i="43" s="1"/>
  <c r="P27" i="43" s="1"/>
  <c r="P31" i="43" s="1"/>
  <c r="L19" i="43"/>
  <c r="L29" i="43" s="1"/>
  <c r="L27" i="43" s="1"/>
  <c r="L31" i="43" s="1"/>
  <c r="M19" i="43"/>
  <c r="M29" i="43" s="1"/>
  <c r="H19" i="43"/>
  <c r="H29" i="43" s="1"/>
  <c r="H27" i="43" s="1"/>
  <c r="H31" i="43" s="1"/>
  <c r="I19" i="43"/>
  <c r="I29" i="43" s="1"/>
  <c r="I27" i="43" s="1"/>
  <c r="I31" i="43" s="1"/>
  <c r="F19" i="43"/>
  <c r="F29" i="43" s="1"/>
  <c r="F27" i="43" s="1"/>
  <c r="F31" i="43" s="1"/>
  <c r="E19" i="43"/>
  <c r="E29" i="43" s="1"/>
  <c r="N29" i="43"/>
  <c r="N27" i="43" s="1"/>
  <c r="N31" i="43" s="1"/>
  <c r="D19" i="43"/>
  <c r="D29" i="43" s="1"/>
  <c r="D27" i="43" s="1"/>
  <c r="D31" i="43" s="1"/>
  <c r="N7" i="43"/>
  <c r="D7" i="43"/>
  <c r="E7" i="43"/>
  <c r="F7" i="43"/>
  <c r="I7" i="43"/>
  <c r="L7" i="43"/>
  <c r="M7" i="43"/>
  <c r="K27" i="43"/>
  <c r="K31" i="43" s="1"/>
  <c r="O29" i="43"/>
  <c r="J27" i="43"/>
  <c r="J31" i="43" s="1"/>
  <c r="H7" i="43"/>
  <c r="P7" i="43"/>
  <c r="D52" i="43"/>
  <c r="L52" i="43"/>
  <c r="E52" i="43"/>
  <c r="M52" i="43"/>
  <c r="J7" i="43"/>
  <c r="F52" i="43"/>
  <c r="N52" i="43"/>
  <c r="K7" i="43"/>
  <c r="K38" i="43"/>
  <c r="G52" i="43"/>
  <c r="O52" i="43"/>
  <c r="H52" i="43"/>
  <c r="P52" i="43"/>
  <c r="I52" i="43"/>
  <c r="J52" i="43"/>
  <c r="G7" i="43"/>
  <c r="O7" i="43"/>
  <c r="C52" i="43"/>
  <c r="K37" i="43" l="1"/>
  <c r="K41" i="43" s="1"/>
  <c r="L2" i="40" s="1"/>
  <c r="G27" i="43"/>
  <c r="G31" i="43" s="1"/>
  <c r="O27" i="43"/>
  <c r="O31" i="43" s="1"/>
  <c r="C31" i="43"/>
  <c r="C32" i="43" s="1"/>
  <c r="D30" i="43" s="1"/>
  <c r="D32" i="43" s="1"/>
  <c r="E30" i="43" s="1"/>
  <c r="M27" i="43"/>
  <c r="E27" i="43"/>
  <c r="E31" i="43" s="1"/>
  <c r="E32" i="43" l="1"/>
  <c r="F30" i="43" s="1"/>
  <c r="F32" i="43" s="1"/>
  <c r="G30" i="43" s="1"/>
  <c r="G32" i="43" s="1"/>
  <c r="H30" i="43" s="1"/>
  <c r="H32" i="43" s="1"/>
  <c r="I30" i="43" s="1"/>
  <c r="I32" i="43" s="1"/>
  <c r="J30" i="43" s="1"/>
  <c r="J32" i="43" s="1"/>
  <c r="K30" i="43" s="1"/>
  <c r="K32" i="43" s="1"/>
  <c r="L30" i="43" s="1"/>
  <c r="L32" i="43" s="1"/>
  <c r="M30" i="43" s="1"/>
  <c r="N41" i="43"/>
  <c r="M31" i="43"/>
  <c r="M32" i="43" l="1"/>
  <c r="N30" i="43" s="1"/>
  <c r="N32" i="43" s="1"/>
  <c r="O30" i="43" s="1"/>
  <c r="O32" i="43" s="1"/>
  <c r="P30" i="43" s="1"/>
  <c r="P32" i="43" s="1"/>
  <c r="L4" i="14"/>
  <c r="D8" i="14"/>
  <c r="E8" i="14"/>
  <c r="F8" i="14"/>
  <c r="G8" i="14"/>
  <c r="H8" i="14"/>
  <c r="I8" i="14"/>
  <c r="J8" i="14"/>
  <c r="K8" i="14"/>
  <c r="L8" i="14"/>
  <c r="M8" i="14"/>
  <c r="N8" i="14"/>
  <c r="O8" i="14"/>
  <c r="P8" i="14"/>
  <c r="C8" i="14"/>
  <c r="K80" i="40"/>
  <c r="K77" i="40"/>
  <c r="K75" i="40"/>
  <c r="P69" i="40"/>
  <c r="O69" i="40"/>
  <c r="N69" i="40"/>
  <c r="M69" i="40"/>
  <c r="L69" i="40"/>
  <c r="K69" i="40"/>
  <c r="J69" i="40"/>
  <c r="I69" i="40"/>
  <c r="H69" i="40"/>
  <c r="G69" i="40"/>
  <c r="F69" i="40"/>
  <c r="E69" i="40"/>
  <c r="D69" i="40"/>
  <c r="C69" i="40"/>
  <c r="K76" i="40" s="1"/>
  <c r="K78" i="40" s="1"/>
  <c r="K42" i="40" s="1"/>
  <c r="N63" i="40"/>
  <c r="K63" i="40"/>
  <c r="J63" i="40"/>
  <c r="I63" i="40"/>
  <c r="F63" i="40"/>
  <c r="C63" i="40"/>
  <c r="P60" i="40"/>
  <c r="P63" i="40" s="1"/>
  <c r="O60" i="40"/>
  <c r="O63" i="40" s="1"/>
  <c r="N60" i="40"/>
  <c r="M60" i="40"/>
  <c r="M63" i="40" s="1"/>
  <c r="L60" i="40"/>
  <c r="L63" i="40" s="1"/>
  <c r="K60" i="40"/>
  <c r="J60" i="40"/>
  <c r="I60" i="40"/>
  <c r="H60" i="40"/>
  <c r="H63" i="40" s="1"/>
  <c r="G60" i="40"/>
  <c r="G63" i="40" s="1"/>
  <c r="F60" i="40"/>
  <c r="E60" i="40"/>
  <c r="E63" i="40" s="1"/>
  <c r="D60" i="40"/>
  <c r="D63" i="40" s="1"/>
  <c r="C60" i="40"/>
  <c r="H54" i="40"/>
  <c r="G54" i="40"/>
  <c r="P53" i="40"/>
  <c r="P54" i="40" s="1"/>
  <c r="O53" i="40"/>
  <c r="O54" i="40" s="1"/>
  <c r="N53" i="40"/>
  <c r="N54" i="40" s="1"/>
  <c r="M53" i="40"/>
  <c r="M54" i="40" s="1"/>
  <c r="L53" i="40"/>
  <c r="L54" i="40" s="1"/>
  <c r="K53" i="40"/>
  <c r="K54" i="40" s="1"/>
  <c r="J53" i="40"/>
  <c r="J54" i="40" s="1"/>
  <c r="I53" i="40"/>
  <c r="I54" i="40" s="1"/>
  <c r="H53" i="40"/>
  <c r="G53" i="40"/>
  <c r="F53" i="40"/>
  <c r="F54" i="40" s="1"/>
  <c r="E53" i="40"/>
  <c r="E54" i="40" s="1"/>
  <c r="D53" i="40"/>
  <c r="D54" i="40" s="1"/>
  <c r="C53" i="40"/>
  <c r="C54" i="40" s="1"/>
  <c r="D50" i="40"/>
  <c r="D49" i="40"/>
  <c r="D48" i="40"/>
  <c r="D47" i="40"/>
  <c r="N40" i="40"/>
  <c r="N39" i="40"/>
  <c r="K39" i="40"/>
  <c r="N38" i="40"/>
  <c r="N37" i="40"/>
  <c r="N36" i="40"/>
  <c r="P26" i="40"/>
  <c r="O26" i="40"/>
  <c r="O29" i="40" s="1"/>
  <c r="N26" i="40"/>
  <c r="N29" i="40" s="1"/>
  <c r="M26" i="40"/>
  <c r="M29" i="40" s="1"/>
  <c r="L26" i="40"/>
  <c r="K26" i="40"/>
  <c r="J26" i="40"/>
  <c r="I26" i="40"/>
  <c r="H26" i="40"/>
  <c r="G26" i="40"/>
  <c r="G29" i="40" s="1"/>
  <c r="F26" i="40"/>
  <c r="E26" i="40"/>
  <c r="D26" i="40"/>
  <c r="C26" i="40"/>
  <c r="N19" i="40"/>
  <c r="M19" i="40"/>
  <c r="L19" i="40"/>
  <c r="L29" i="40" s="1"/>
  <c r="K19" i="40"/>
  <c r="K29" i="40" s="1"/>
  <c r="D19" i="40"/>
  <c r="D29" i="40" s="1"/>
  <c r="C19" i="40"/>
  <c r="C29" i="40" s="1"/>
  <c r="P18" i="40"/>
  <c r="O18" i="40"/>
  <c r="N18" i="40"/>
  <c r="M18" i="40"/>
  <c r="L18" i="40"/>
  <c r="K18" i="40"/>
  <c r="J18" i="40"/>
  <c r="I18" i="40"/>
  <c r="H18" i="40"/>
  <c r="G18" i="40"/>
  <c r="F18" i="40"/>
  <c r="E18" i="40"/>
  <c r="D18" i="40"/>
  <c r="C18" i="40"/>
  <c r="P13" i="40"/>
  <c r="P19" i="40" s="1"/>
  <c r="O13" i="40"/>
  <c r="O19" i="40" s="1"/>
  <c r="N13" i="40"/>
  <c r="M13" i="40"/>
  <c r="L13" i="40"/>
  <c r="K13" i="40"/>
  <c r="J13" i="40"/>
  <c r="J19" i="40" s="1"/>
  <c r="J29" i="40" s="1"/>
  <c r="I13" i="40"/>
  <c r="I19" i="40" s="1"/>
  <c r="I29" i="40" s="1"/>
  <c r="H13" i="40"/>
  <c r="H19" i="40" s="1"/>
  <c r="G13" i="40"/>
  <c r="G19" i="40" s="1"/>
  <c r="F13" i="40"/>
  <c r="F19" i="40" s="1"/>
  <c r="E13" i="40"/>
  <c r="D13" i="40"/>
  <c r="C13" i="40"/>
  <c r="P52" i="40"/>
  <c r="E19" i="40" l="1"/>
  <c r="E29" i="40" s="1"/>
  <c r="E27" i="40" s="1"/>
  <c r="E31" i="40" s="1"/>
  <c r="K38" i="40"/>
  <c r="O7" i="40"/>
  <c r="F52" i="40"/>
  <c r="P7" i="40"/>
  <c r="I52" i="40"/>
  <c r="J52" i="40"/>
  <c r="E7" i="40"/>
  <c r="G7" i="40"/>
  <c r="K52" i="40"/>
  <c r="F7" i="40"/>
  <c r="H7" i="40"/>
  <c r="L52" i="40"/>
  <c r="J7" i="40"/>
  <c r="N52" i="40"/>
  <c r="M7" i="40"/>
  <c r="C52" i="40"/>
  <c r="N7" i="40"/>
  <c r="D52" i="40"/>
  <c r="F29" i="40"/>
  <c r="K27" i="40"/>
  <c r="K31" i="40" s="1"/>
  <c r="O27" i="40"/>
  <c r="O31" i="40" s="1"/>
  <c r="L27" i="40"/>
  <c r="L31" i="40" s="1"/>
  <c r="H29" i="40"/>
  <c r="P29" i="40"/>
  <c r="J27" i="40"/>
  <c r="J31" i="40" s="1"/>
  <c r="N27" i="40"/>
  <c r="N31" i="40" s="1"/>
  <c r="G27" i="40"/>
  <c r="G31" i="40" s="1"/>
  <c r="F27" i="40"/>
  <c r="F31" i="40" s="1"/>
  <c r="C27" i="40"/>
  <c r="C31" i="40" s="1"/>
  <c r="D27" i="40"/>
  <c r="D31" i="40" s="1"/>
  <c r="I27" i="40"/>
  <c r="I31" i="40" s="1"/>
  <c r="M27" i="40"/>
  <c r="M31" i="40" s="1"/>
  <c r="I7" i="40"/>
  <c r="K37" i="40"/>
  <c r="E52" i="40"/>
  <c r="M52" i="40"/>
  <c r="K7" i="40"/>
  <c r="G52" i="40"/>
  <c r="O52" i="40"/>
  <c r="D7" i="40"/>
  <c r="L7" i="40"/>
  <c r="H52" i="40"/>
  <c r="P27" i="40" l="1"/>
  <c r="P31" i="40" s="1"/>
  <c r="H27" i="40"/>
  <c r="D8" i="15"/>
  <c r="D8" i="16" s="1"/>
  <c r="D8" i="17" s="1"/>
  <c r="D8" i="18" s="1"/>
  <c r="D8" i="19" s="1"/>
  <c r="D8" i="20" s="1"/>
  <c r="L8" i="15"/>
  <c r="M8" i="15"/>
  <c r="N8" i="15"/>
  <c r="O8" i="15"/>
  <c r="P8" i="15"/>
  <c r="N41" i="40" l="1"/>
  <c r="H31" i="40"/>
  <c r="D2" i="15"/>
  <c r="C7" i="15" l="1"/>
  <c r="G4" i="14"/>
  <c r="G4" i="15" s="1"/>
  <c r="G4" i="16" s="1"/>
  <c r="G4" i="17" s="1"/>
  <c r="G4" i="18" s="1"/>
  <c r="G4" i="19" s="1"/>
  <c r="G4" i="20" s="1"/>
  <c r="G4" i="21" s="1"/>
  <c r="G4" i="22" s="1"/>
  <c r="G4" i="23" s="1"/>
  <c r="G4" i="24" s="1"/>
  <c r="G4" i="25" s="1"/>
  <c r="G4" i="26" s="1"/>
  <c r="G4" i="27" s="1"/>
  <c r="G4" i="28" s="1"/>
  <c r="G4" i="29" s="1"/>
  <c r="G4" i="30" s="1"/>
  <c r="G4" i="31" s="1"/>
  <c r="G4" i="32" s="1"/>
  <c r="G4" i="33" s="1"/>
  <c r="G4" i="34" s="1"/>
  <c r="G4" i="35" s="1"/>
  <c r="G4" i="36" s="1"/>
  <c r="G4" i="37" s="1"/>
  <c r="F8" i="15" l="1"/>
  <c r="E8" i="15"/>
  <c r="C8" i="15"/>
  <c r="C8" i="16" s="1"/>
  <c r="C8" i="17" s="1"/>
  <c r="C8" i="18" s="1"/>
  <c r="D5" i="14"/>
  <c r="D5" i="15" s="1"/>
  <c r="D4" i="14"/>
  <c r="D4" i="15" s="1"/>
  <c r="D3" i="14"/>
  <c r="D3" i="15" s="1"/>
  <c r="D8" i="21" l="1"/>
  <c r="D8" i="22" s="1"/>
  <c r="D8" i="23" s="1"/>
  <c r="D8" i="24" s="1"/>
  <c r="D8" i="25" s="1"/>
  <c r="D8" i="26" s="1"/>
  <c r="D8" i="27" s="1"/>
  <c r="D8" i="28" s="1"/>
  <c r="D8" i="29" s="1"/>
  <c r="D8" i="30" s="1"/>
  <c r="D8" i="31" s="1"/>
  <c r="D8" i="32" s="1"/>
  <c r="D8" i="33" s="1"/>
  <c r="D8" i="34" s="1"/>
  <c r="D8" i="35" s="1"/>
  <c r="D8" i="36" s="1"/>
  <c r="D8" i="37" s="1"/>
  <c r="C8" i="19"/>
  <c r="K8" i="15"/>
  <c r="K8" i="16" s="1"/>
  <c r="K8" i="17" s="1"/>
  <c r="K8" i="18" s="1"/>
  <c r="F8" i="16"/>
  <c r="F8" i="17" s="1"/>
  <c r="F8" i="18" s="1"/>
  <c r="G8" i="15"/>
  <c r="G8" i="16" s="1"/>
  <c r="G8" i="17" s="1"/>
  <c r="G8" i="18" s="1"/>
  <c r="H8" i="15"/>
  <c r="H8" i="16" s="1"/>
  <c r="H8" i="17" s="1"/>
  <c r="H8" i="18" s="1"/>
  <c r="I8" i="15"/>
  <c r="I8" i="16" s="1"/>
  <c r="I8" i="17" s="1"/>
  <c r="I8" i="18" s="1"/>
  <c r="J8" i="15"/>
  <c r="J8" i="16" s="1"/>
  <c r="J8" i="17" s="1"/>
  <c r="J8" i="18" s="1"/>
  <c r="L8" i="16"/>
  <c r="L8" i="17" s="1"/>
  <c r="L8" i="18" s="1"/>
  <c r="M8" i="16"/>
  <c r="M8" i="17" s="1"/>
  <c r="M8" i="18" s="1"/>
  <c r="N8" i="16"/>
  <c r="N8" i="17" s="1"/>
  <c r="N8" i="18" s="1"/>
  <c r="O8" i="16"/>
  <c r="O8" i="17" s="1"/>
  <c r="O8" i="18" s="1"/>
  <c r="P8" i="16"/>
  <c r="P8" i="17" s="1"/>
  <c r="P8" i="18" s="1"/>
  <c r="E8" i="16"/>
  <c r="E8" i="17" s="1"/>
  <c r="E8" i="18" s="1"/>
  <c r="C8" i="20" l="1"/>
  <c r="C8" i="21" s="1"/>
  <c r="C8" i="22" s="1"/>
  <c r="C8" i="23" s="1"/>
  <c r="C8" i="24" s="1"/>
  <c r="C8" i="25" s="1"/>
  <c r="C8" i="26" s="1"/>
  <c r="C8" i="27" s="1"/>
  <c r="C8" i="28" s="1"/>
  <c r="C8" i="29" s="1"/>
  <c r="C8" i="30" s="1"/>
  <c r="C8" i="31" s="1"/>
  <c r="C8" i="32" s="1"/>
  <c r="C8" i="33" s="1"/>
  <c r="C8" i="34" s="1"/>
  <c r="C8" i="35" s="1"/>
  <c r="C8" i="36" s="1"/>
  <c r="C8" i="37" s="1"/>
  <c r="K8" i="19"/>
  <c r="K8" i="20" s="1"/>
  <c r="K8" i="21" s="1"/>
  <c r="K8" i="22" s="1"/>
  <c r="K8" i="23" s="1"/>
  <c r="K8" i="24" s="1"/>
  <c r="J8" i="19"/>
  <c r="J8" i="20" s="1"/>
  <c r="J8" i="21" s="1"/>
  <c r="J8" i="22" s="1"/>
  <c r="J8" i="23" s="1"/>
  <c r="J8" i="24" s="1"/>
  <c r="N8" i="19"/>
  <c r="N8" i="20" s="1"/>
  <c r="N8" i="21" s="1"/>
  <c r="N8" i="22" s="1"/>
  <c r="N8" i="23" s="1"/>
  <c r="N8" i="24" s="1"/>
  <c r="M8" i="19"/>
  <c r="M8" i="20" s="1"/>
  <c r="M8" i="21" s="1"/>
  <c r="M8" i="22" s="1"/>
  <c r="M8" i="23" s="1"/>
  <c r="M8" i="24" s="1"/>
  <c r="L8" i="19"/>
  <c r="L8" i="20" s="1"/>
  <c r="L8" i="21" s="1"/>
  <c r="L8" i="22" s="1"/>
  <c r="L8" i="23" s="1"/>
  <c r="L8" i="24" s="1"/>
  <c r="O8" i="19"/>
  <c r="O8" i="20" s="1"/>
  <c r="O8" i="21" s="1"/>
  <c r="O8" i="22" s="1"/>
  <c r="O8" i="23" s="1"/>
  <c r="O8" i="24" s="1"/>
  <c r="P8" i="19"/>
  <c r="P8" i="20" s="1"/>
  <c r="P8" i="21" s="1"/>
  <c r="P8" i="22" s="1"/>
  <c r="P8" i="23" s="1"/>
  <c r="P8" i="24" s="1"/>
  <c r="G8" i="19"/>
  <c r="G8" i="20" s="1"/>
  <c r="G8" i="21" s="1"/>
  <c r="G8" i="22" s="1"/>
  <c r="G8" i="23" s="1"/>
  <c r="G8" i="24" s="1"/>
  <c r="F8" i="19"/>
  <c r="F8" i="20" s="1"/>
  <c r="F8" i="21" s="1"/>
  <c r="F8" i="22" s="1"/>
  <c r="F8" i="23" s="1"/>
  <c r="F8" i="24" s="1"/>
  <c r="I8" i="19"/>
  <c r="I8" i="20" s="1"/>
  <c r="I8" i="21" s="1"/>
  <c r="I8" i="22" s="1"/>
  <c r="I8" i="23" s="1"/>
  <c r="I8" i="24" s="1"/>
  <c r="H8" i="19"/>
  <c r="H8" i="20" s="1"/>
  <c r="H8" i="21" s="1"/>
  <c r="H8" i="22" s="1"/>
  <c r="H8" i="23" s="1"/>
  <c r="H8" i="24" s="1"/>
  <c r="E8" i="19"/>
  <c r="E8" i="20" s="1"/>
  <c r="E8" i="21" s="1"/>
  <c r="E8" i="22" s="1"/>
  <c r="E8" i="23" s="1"/>
  <c r="E8" i="24" s="1"/>
  <c r="L5" i="15"/>
  <c r="L5" i="16" s="1"/>
  <c r="L5" i="17" s="1"/>
  <c r="L5" i="18" s="1"/>
  <c r="L5" i="19" s="1"/>
  <c r="L5" i="20" s="1"/>
  <c r="L5" i="21" s="1"/>
  <c r="L5" i="22" s="1"/>
  <c r="L5" i="23" s="1"/>
  <c r="L5" i="24" s="1"/>
  <c r="L5" i="25" s="1"/>
  <c r="L5" i="26" s="1"/>
  <c r="L5" i="27" s="1"/>
  <c r="L5" i="28" s="1"/>
  <c r="L5" i="29" s="1"/>
  <c r="L5" i="30" s="1"/>
  <c r="L5" i="31" s="1"/>
  <c r="L5" i="32" s="1"/>
  <c r="L5" i="33" s="1"/>
  <c r="L5" i="34" s="1"/>
  <c r="L5" i="35" s="1"/>
  <c r="L5" i="36" s="1"/>
  <c r="L5" i="37" s="1"/>
  <c r="O8" i="25" l="1"/>
  <c r="O8" i="26" s="1"/>
  <c r="P8" i="25"/>
  <c r="P8" i="26" s="1"/>
  <c r="M8" i="25"/>
  <c r="M8" i="26" s="1"/>
  <c r="H8" i="25"/>
  <c r="H8" i="26" s="1"/>
  <c r="N8" i="25"/>
  <c r="N8" i="26" s="1"/>
  <c r="E8" i="25"/>
  <c r="E8" i="26" s="1"/>
  <c r="I8" i="25"/>
  <c r="J8" i="25"/>
  <c r="J8" i="26" s="1"/>
  <c r="L8" i="25"/>
  <c r="L8" i="26" s="1"/>
  <c r="F8" i="25"/>
  <c r="K8" i="25"/>
  <c r="K53" i="25" s="1"/>
  <c r="K54" i="25" s="1"/>
  <c r="G8" i="25"/>
  <c r="G8" i="26" s="1"/>
  <c r="C13" i="37"/>
  <c r="D13" i="37"/>
  <c r="E13" i="37"/>
  <c r="F13" i="37"/>
  <c r="G13" i="37"/>
  <c r="H13" i="37"/>
  <c r="I13" i="37"/>
  <c r="J13" i="37"/>
  <c r="K13" i="37"/>
  <c r="L13" i="37"/>
  <c r="M13" i="37"/>
  <c r="N13" i="37"/>
  <c r="O13" i="37"/>
  <c r="P13" i="37"/>
  <c r="C18" i="37"/>
  <c r="D18" i="37"/>
  <c r="E18" i="37"/>
  <c r="F18" i="37"/>
  <c r="G18" i="37"/>
  <c r="H18" i="37"/>
  <c r="I18" i="37"/>
  <c r="J18" i="37"/>
  <c r="K18" i="37"/>
  <c r="L18" i="37"/>
  <c r="M18" i="37"/>
  <c r="N18" i="37"/>
  <c r="O18" i="37"/>
  <c r="P18" i="37"/>
  <c r="C26" i="37"/>
  <c r="D26" i="37"/>
  <c r="E26" i="37"/>
  <c r="F26" i="37"/>
  <c r="G26" i="37"/>
  <c r="H26" i="37"/>
  <c r="I26" i="37"/>
  <c r="J26" i="37"/>
  <c r="K26" i="37"/>
  <c r="L26" i="37"/>
  <c r="M26" i="37"/>
  <c r="N26" i="37"/>
  <c r="O26" i="37"/>
  <c r="P26" i="37"/>
  <c r="N36" i="37"/>
  <c r="N37" i="37"/>
  <c r="N38" i="37"/>
  <c r="N39" i="37"/>
  <c r="K77" i="37" s="1"/>
  <c r="N40" i="37"/>
  <c r="C53" i="37"/>
  <c r="C54" i="37" s="1"/>
  <c r="D53" i="37"/>
  <c r="D54" i="37" s="1"/>
  <c r="C60" i="37"/>
  <c r="C63" i="37" s="1"/>
  <c r="D60" i="37"/>
  <c r="D63" i="37" s="1"/>
  <c r="E60" i="37"/>
  <c r="E63" i="37" s="1"/>
  <c r="F60" i="37"/>
  <c r="F63" i="37" s="1"/>
  <c r="G60" i="37"/>
  <c r="G63" i="37" s="1"/>
  <c r="H60" i="37"/>
  <c r="H63" i="37" s="1"/>
  <c r="I60" i="37"/>
  <c r="J60" i="37"/>
  <c r="J63" i="37" s="1"/>
  <c r="K60" i="37"/>
  <c r="K63" i="37" s="1"/>
  <c r="L60" i="37"/>
  <c r="L63" i="37" s="1"/>
  <c r="M60" i="37"/>
  <c r="M63" i="37" s="1"/>
  <c r="N60" i="37"/>
  <c r="N63" i="37" s="1"/>
  <c r="O60" i="37"/>
  <c r="O63" i="37" s="1"/>
  <c r="P60" i="37"/>
  <c r="P63" i="37" s="1"/>
  <c r="I63" i="37"/>
  <c r="C69" i="37"/>
  <c r="D69" i="37"/>
  <c r="E69" i="37"/>
  <c r="F69" i="37"/>
  <c r="G69" i="37"/>
  <c r="H69" i="37"/>
  <c r="I69" i="37"/>
  <c r="J69" i="37"/>
  <c r="K69" i="37"/>
  <c r="L69" i="37"/>
  <c r="M69" i="37"/>
  <c r="N69" i="37"/>
  <c r="O69" i="37"/>
  <c r="P69" i="37"/>
  <c r="K80" i="37"/>
  <c r="C13" i="36"/>
  <c r="D13" i="36"/>
  <c r="E13" i="36"/>
  <c r="F13" i="36"/>
  <c r="G13" i="36"/>
  <c r="H13" i="36"/>
  <c r="I13" i="36"/>
  <c r="J13" i="36"/>
  <c r="K13" i="36"/>
  <c r="L13" i="36"/>
  <c r="M13" i="36"/>
  <c r="N13" i="36"/>
  <c r="O13" i="36"/>
  <c r="P13" i="36"/>
  <c r="C18" i="36"/>
  <c r="D18" i="36"/>
  <c r="E18" i="36"/>
  <c r="F18" i="36"/>
  <c r="G18" i="36"/>
  <c r="H18" i="36"/>
  <c r="I18" i="36"/>
  <c r="J18" i="36"/>
  <c r="K18" i="36"/>
  <c r="L18" i="36"/>
  <c r="M18" i="36"/>
  <c r="N18" i="36"/>
  <c r="O18" i="36"/>
  <c r="P18" i="36"/>
  <c r="C26" i="36"/>
  <c r="D26" i="36"/>
  <c r="E26" i="36"/>
  <c r="F26" i="36"/>
  <c r="G26" i="36"/>
  <c r="H26" i="36"/>
  <c r="I26" i="36"/>
  <c r="J26" i="36"/>
  <c r="K26" i="36"/>
  <c r="L26" i="36"/>
  <c r="M26" i="36"/>
  <c r="N26" i="36"/>
  <c r="O26" i="36"/>
  <c r="P26" i="36"/>
  <c r="N36" i="36"/>
  <c r="N37" i="36"/>
  <c r="N38" i="36"/>
  <c r="N39" i="36"/>
  <c r="N40" i="36"/>
  <c r="C53" i="36"/>
  <c r="C54" i="36" s="1"/>
  <c r="D53" i="36"/>
  <c r="D54" i="36" s="1"/>
  <c r="C60" i="36"/>
  <c r="C63" i="36" s="1"/>
  <c r="D60" i="36"/>
  <c r="D63" i="36" s="1"/>
  <c r="E60" i="36"/>
  <c r="E63" i="36" s="1"/>
  <c r="F60" i="36"/>
  <c r="G60" i="36"/>
  <c r="H60" i="36"/>
  <c r="H63" i="36" s="1"/>
  <c r="I60" i="36"/>
  <c r="I63" i="36" s="1"/>
  <c r="J60" i="36"/>
  <c r="J63" i="36" s="1"/>
  <c r="K60" i="36"/>
  <c r="K63" i="36" s="1"/>
  <c r="L60" i="36"/>
  <c r="L63" i="36" s="1"/>
  <c r="M60" i="36"/>
  <c r="M63" i="36" s="1"/>
  <c r="N60" i="36"/>
  <c r="N63" i="36" s="1"/>
  <c r="O60" i="36"/>
  <c r="O63" i="36" s="1"/>
  <c r="P60" i="36"/>
  <c r="F63" i="36"/>
  <c r="G63" i="36"/>
  <c r="P63" i="36"/>
  <c r="C69" i="36"/>
  <c r="D69" i="36"/>
  <c r="E69" i="36"/>
  <c r="F69" i="36"/>
  <c r="G69" i="36"/>
  <c r="H69" i="36"/>
  <c r="I69" i="36"/>
  <c r="J69" i="36"/>
  <c r="K69" i="36"/>
  <c r="L69" i="36"/>
  <c r="M69" i="36"/>
  <c r="N69" i="36"/>
  <c r="O69" i="36"/>
  <c r="P69" i="36"/>
  <c r="K77" i="36"/>
  <c r="K80" i="36"/>
  <c r="C13" i="35"/>
  <c r="D13" i="35"/>
  <c r="E13" i="35"/>
  <c r="F13" i="35"/>
  <c r="G13" i="35"/>
  <c r="H13" i="35"/>
  <c r="I13" i="35"/>
  <c r="J13" i="35"/>
  <c r="K13" i="35"/>
  <c r="L13" i="35"/>
  <c r="M13" i="35"/>
  <c r="N13" i="35"/>
  <c r="O13" i="35"/>
  <c r="O19" i="35" s="1"/>
  <c r="P13" i="35"/>
  <c r="C18" i="35"/>
  <c r="C19" i="35" s="1"/>
  <c r="D18" i="35"/>
  <c r="E18" i="35"/>
  <c r="F18" i="35"/>
  <c r="G18" i="35"/>
  <c r="G19" i="35" s="1"/>
  <c r="H18" i="35"/>
  <c r="I18" i="35"/>
  <c r="J18" i="35"/>
  <c r="K18" i="35"/>
  <c r="K19" i="35" s="1"/>
  <c r="L18" i="35"/>
  <c r="M18" i="35"/>
  <c r="N18" i="35"/>
  <c r="O18" i="35"/>
  <c r="P18" i="35"/>
  <c r="C26" i="35"/>
  <c r="D26" i="35"/>
  <c r="E26" i="35"/>
  <c r="F26" i="35"/>
  <c r="G26" i="35"/>
  <c r="H26" i="35"/>
  <c r="I26" i="35"/>
  <c r="J26" i="35"/>
  <c r="K26" i="35"/>
  <c r="L26" i="35"/>
  <c r="M26" i="35"/>
  <c r="N26" i="35"/>
  <c r="O26" i="35"/>
  <c r="P26" i="35"/>
  <c r="N36" i="35"/>
  <c r="N37" i="35"/>
  <c r="N38" i="35"/>
  <c r="N39" i="35"/>
  <c r="K77" i="35" s="1"/>
  <c r="N40" i="35"/>
  <c r="C53" i="35"/>
  <c r="C54" i="35" s="1"/>
  <c r="D53" i="35"/>
  <c r="D54" i="35" s="1"/>
  <c r="C60" i="35"/>
  <c r="C63" i="35" s="1"/>
  <c r="D60" i="35"/>
  <c r="D63" i="35" s="1"/>
  <c r="E60" i="35"/>
  <c r="E63" i="35" s="1"/>
  <c r="F60" i="35"/>
  <c r="F63" i="35" s="1"/>
  <c r="G60" i="35"/>
  <c r="H60" i="35"/>
  <c r="H63" i="35" s="1"/>
  <c r="I60" i="35"/>
  <c r="I63" i="35" s="1"/>
  <c r="J60" i="35"/>
  <c r="J63" i="35" s="1"/>
  <c r="K60" i="35"/>
  <c r="K63" i="35" s="1"/>
  <c r="L60" i="35"/>
  <c r="L63" i="35" s="1"/>
  <c r="M60" i="35"/>
  <c r="M63" i="35" s="1"/>
  <c r="N60" i="35"/>
  <c r="O60" i="35"/>
  <c r="O63" i="35" s="1"/>
  <c r="P60" i="35"/>
  <c r="P63" i="35" s="1"/>
  <c r="G63" i="35"/>
  <c r="N63" i="35"/>
  <c r="C69" i="35"/>
  <c r="D69" i="35"/>
  <c r="E69" i="35"/>
  <c r="F69" i="35"/>
  <c r="G69" i="35"/>
  <c r="H69" i="35"/>
  <c r="I69" i="35"/>
  <c r="J69" i="35"/>
  <c r="K69" i="35"/>
  <c r="L69" i="35"/>
  <c r="M69" i="35"/>
  <c r="N69" i="35"/>
  <c r="O69" i="35"/>
  <c r="P69" i="35"/>
  <c r="K80" i="35"/>
  <c r="C13" i="34"/>
  <c r="C19" i="34" s="1"/>
  <c r="D13" i="34"/>
  <c r="E13" i="34"/>
  <c r="F13" i="34"/>
  <c r="G13" i="34"/>
  <c r="H13" i="34"/>
  <c r="I13" i="34"/>
  <c r="J13" i="34"/>
  <c r="K13" i="34"/>
  <c r="K19" i="34" s="1"/>
  <c r="K29" i="34" s="1"/>
  <c r="L13" i="34"/>
  <c r="M13" i="34"/>
  <c r="N13" i="34"/>
  <c r="O13" i="34"/>
  <c r="P13" i="34"/>
  <c r="C18" i="34"/>
  <c r="D18" i="34"/>
  <c r="E18" i="34"/>
  <c r="E19" i="34" s="1"/>
  <c r="F18" i="34"/>
  <c r="G18" i="34"/>
  <c r="H18" i="34"/>
  <c r="I18" i="34"/>
  <c r="J18" i="34"/>
  <c r="K18" i="34"/>
  <c r="L18" i="34"/>
  <c r="M18" i="34"/>
  <c r="M19" i="34" s="1"/>
  <c r="N18" i="34"/>
  <c r="O18" i="34"/>
  <c r="P18" i="34"/>
  <c r="C26" i="34"/>
  <c r="D26" i="34"/>
  <c r="E26" i="34"/>
  <c r="F26" i="34"/>
  <c r="G26" i="34"/>
  <c r="H26" i="34"/>
  <c r="I26" i="34"/>
  <c r="J26" i="34"/>
  <c r="K26" i="34"/>
  <c r="L26" i="34"/>
  <c r="M26" i="34"/>
  <c r="N26" i="34"/>
  <c r="O26" i="34"/>
  <c r="P26" i="34"/>
  <c r="N36" i="34"/>
  <c r="N37" i="34"/>
  <c r="N38" i="34"/>
  <c r="N39" i="34"/>
  <c r="N40" i="34"/>
  <c r="C53" i="34"/>
  <c r="C54" i="34" s="1"/>
  <c r="D53" i="34"/>
  <c r="D54" i="34" s="1"/>
  <c r="C60" i="34"/>
  <c r="C63" i="34" s="1"/>
  <c r="D60" i="34"/>
  <c r="D63" i="34" s="1"/>
  <c r="E60" i="34"/>
  <c r="E63" i="34" s="1"/>
  <c r="F60" i="34"/>
  <c r="G60" i="34"/>
  <c r="G63" i="34" s="1"/>
  <c r="H60" i="34"/>
  <c r="H63" i="34" s="1"/>
  <c r="I60" i="34"/>
  <c r="I63" i="34" s="1"/>
  <c r="J60" i="34"/>
  <c r="J63" i="34" s="1"/>
  <c r="K60" i="34"/>
  <c r="K63" i="34" s="1"/>
  <c r="L60" i="34"/>
  <c r="L63" i="34" s="1"/>
  <c r="M60" i="34"/>
  <c r="M63" i="34" s="1"/>
  <c r="N60" i="34"/>
  <c r="N63" i="34" s="1"/>
  <c r="O60" i="34"/>
  <c r="O63" i="34" s="1"/>
  <c r="P60" i="34"/>
  <c r="P63" i="34" s="1"/>
  <c r="F63" i="34"/>
  <c r="C69" i="34"/>
  <c r="D69" i="34"/>
  <c r="E69" i="34"/>
  <c r="F69" i="34"/>
  <c r="G69" i="34"/>
  <c r="H69" i="34"/>
  <c r="I69" i="34"/>
  <c r="J69" i="34"/>
  <c r="K69" i="34"/>
  <c r="L69" i="34"/>
  <c r="M69" i="34"/>
  <c r="N69" i="34"/>
  <c r="O69" i="34"/>
  <c r="P69" i="34"/>
  <c r="K77" i="34"/>
  <c r="K80" i="34"/>
  <c r="C13" i="33"/>
  <c r="D13" i="33"/>
  <c r="E13" i="33"/>
  <c r="F13" i="33"/>
  <c r="G13" i="33"/>
  <c r="H13" i="33"/>
  <c r="I13" i="33"/>
  <c r="J13" i="33"/>
  <c r="K13" i="33"/>
  <c r="L13" i="33"/>
  <c r="M13" i="33"/>
  <c r="N13" i="33"/>
  <c r="O13" i="33"/>
  <c r="P13" i="33"/>
  <c r="C18" i="33"/>
  <c r="D18" i="33"/>
  <c r="E18" i="33"/>
  <c r="F18" i="33"/>
  <c r="G18" i="33"/>
  <c r="H18" i="33"/>
  <c r="I18" i="33"/>
  <c r="J18" i="33"/>
  <c r="K18" i="33"/>
  <c r="L18" i="33"/>
  <c r="M18" i="33"/>
  <c r="N18" i="33"/>
  <c r="O18" i="33"/>
  <c r="O19" i="33" s="1"/>
  <c r="P18" i="33"/>
  <c r="C26" i="33"/>
  <c r="D26" i="33"/>
  <c r="E26" i="33"/>
  <c r="F26" i="33"/>
  <c r="G26" i="33"/>
  <c r="H26" i="33"/>
  <c r="I26" i="33"/>
  <c r="J26" i="33"/>
  <c r="K26" i="33"/>
  <c r="L26" i="33"/>
  <c r="M26" i="33"/>
  <c r="N26" i="33"/>
  <c r="O26" i="33"/>
  <c r="P26" i="33"/>
  <c r="N36" i="33"/>
  <c r="N37" i="33"/>
  <c r="N38" i="33"/>
  <c r="N39" i="33"/>
  <c r="K77" i="33" s="1"/>
  <c r="N40" i="33"/>
  <c r="C53" i="33"/>
  <c r="C54" i="33" s="1"/>
  <c r="D53" i="33"/>
  <c r="D54" i="33" s="1"/>
  <c r="C60" i="33"/>
  <c r="C63" i="33" s="1"/>
  <c r="D60" i="33"/>
  <c r="D63" i="33" s="1"/>
  <c r="E60" i="33"/>
  <c r="E63" i="33" s="1"/>
  <c r="F60" i="33"/>
  <c r="F63" i="33" s="1"/>
  <c r="G60" i="33"/>
  <c r="G63" i="33" s="1"/>
  <c r="H60" i="33"/>
  <c r="H63" i="33" s="1"/>
  <c r="I60" i="33"/>
  <c r="I63" i="33" s="1"/>
  <c r="J60" i="33"/>
  <c r="J63" i="33" s="1"/>
  <c r="K60" i="33"/>
  <c r="K63" i="33" s="1"/>
  <c r="L60" i="33"/>
  <c r="L63" i="33" s="1"/>
  <c r="M60" i="33"/>
  <c r="M63" i="33" s="1"/>
  <c r="N60" i="33"/>
  <c r="N63" i="33" s="1"/>
  <c r="O60" i="33"/>
  <c r="O63" i="33" s="1"/>
  <c r="P60" i="33"/>
  <c r="P63" i="33" s="1"/>
  <c r="C69" i="33"/>
  <c r="D69" i="33"/>
  <c r="E69" i="33"/>
  <c r="F69" i="33"/>
  <c r="G69" i="33"/>
  <c r="H69" i="33"/>
  <c r="I69" i="33"/>
  <c r="J69" i="33"/>
  <c r="K69" i="33"/>
  <c r="L69" i="33"/>
  <c r="M69" i="33"/>
  <c r="N69" i="33"/>
  <c r="O69" i="33"/>
  <c r="P69" i="33"/>
  <c r="K80" i="33"/>
  <c r="C13" i="32"/>
  <c r="D13" i="32"/>
  <c r="E13" i="32"/>
  <c r="F13" i="32"/>
  <c r="G13" i="32"/>
  <c r="H13" i="32"/>
  <c r="I13" i="32"/>
  <c r="J13" i="32"/>
  <c r="K13" i="32"/>
  <c r="L13" i="32"/>
  <c r="M13" i="32"/>
  <c r="N13" i="32"/>
  <c r="O13" i="32"/>
  <c r="P13" i="32"/>
  <c r="C18" i="32"/>
  <c r="D18" i="32"/>
  <c r="E18" i="32"/>
  <c r="F18" i="32"/>
  <c r="G18" i="32"/>
  <c r="H18" i="32"/>
  <c r="I18" i="32"/>
  <c r="J18" i="32"/>
  <c r="K18" i="32"/>
  <c r="K19" i="32" s="1"/>
  <c r="L18" i="32"/>
  <c r="M18" i="32"/>
  <c r="N18" i="32"/>
  <c r="O18" i="32"/>
  <c r="P18" i="32"/>
  <c r="C26" i="32"/>
  <c r="D26" i="32"/>
  <c r="E26" i="32"/>
  <c r="F26" i="32"/>
  <c r="G26" i="32"/>
  <c r="H26" i="32"/>
  <c r="I26" i="32"/>
  <c r="J26" i="32"/>
  <c r="K26" i="32"/>
  <c r="L26" i="32"/>
  <c r="M26" i="32"/>
  <c r="N26" i="32"/>
  <c r="O26" i="32"/>
  <c r="P26" i="32"/>
  <c r="N36" i="32"/>
  <c r="N37" i="32"/>
  <c r="N38" i="32"/>
  <c r="N39" i="32"/>
  <c r="N40" i="32"/>
  <c r="C53" i="32"/>
  <c r="C54" i="32" s="1"/>
  <c r="D53" i="32"/>
  <c r="D54" i="32" s="1"/>
  <c r="C60" i="32"/>
  <c r="C63" i="32" s="1"/>
  <c r="D60" i="32"/>
  <c r="D63" i="32" s="1"/>
  <c r="E60" i="32"/>
  <c r="E63" i="32" s="1"/>
  <c r="F60" i="32"/>
  <c r="F63" i="32" s="1"/>
  <c r="G60" i="32"/>
  <c r="H60" i="32"/>
  <c r="H63" i="32" s="1"/>
  <c r="I60" i="32"/>
  <c r="I63" i="32" s="1"/>
  <c r="J60" i="32"/>
  <c r="K60" i="32"/>
  <c r="K63" i="32" s="1"/>
  <c r="L60" i="32"/>
  <c r="M60" i="32"/>
  <c r="M63" i="32" s="1"/>
  <c r="N60" i="32"/>
  <c r="N63" i="32" s="1"/>
  <c r="O60" i="32"/>
  <c r="O63" i="32" s="1"/>
  <c r="P60" i="32"/>
  <c r="P63" i="32" s="1"/>
  <c r="G63" i="32"/>
  <c r="J63" i="32"/>
  <c r="L63" i="32"/>
  <c r="C69" i="32"/>
  <c r="D69" i="32"/>
  <c r="E69" i="32"/>
  <c r="F69" i="32"/>
  <c r="G69" i="32"/>
  <c r="H69" i="32"/>
  <c r="I69" i="32"/>
  <c r="J69" i="32"/>
  <c r="K69" i="32"/>
  <c r="L69" i="32"/>
  <c r="M69" i="32"/>
  <c r="N69" i="32"/>
  <c r="O69" i="32"/>
  <c r="P69" i="32"/>
  <c r="K77" i="32"/>
  <c r="K80" i="32"/>
  <c r="C13" i="31"/>
  <c r="D13" i="31"/>
  <c r="D19" i="31" s="1"/>
  <c r="E13" i="31"/>
  <c r="F13" i="31"/>
  <c r="G13" i="31"/>
  <c r="H13" i="31"/>
  <c r="I13" i="31"/>
  <c r="J13" i="31"/>
  <c r="K13" i="31"/>
  <c r="L13" i="31"/>
  <c r="M13" i="31"/>
  <c r="N13" i="31"/>
  <c r="O13" i="31"/>
  <c r="P13" i="31"/>
  <c r="C18" i="31"/>
  <c r="C19" i="31" s="1"/>
  <c r="D18" i="31"/>
  <c r="E18" i="31"/>
  <c r="F18" i="31"/>
  <c r="G18" i="31"/>
  <c r="H18" i="31"/>
  <c r="I18" i="31"/>
  <c r="J18" i="31"/>
  <c r="K18" i="31"/>
  <c r="L18" i="31"/>
  <c r="M18" i="31"/>
  <c r="N18" i="31"/>
  <c r="O18" i="31"/>
  <c r="O19" i="31" s="1"/>
  <c r="O29" i="31" s="1"/>
  <c r="P18" i="31"/>
  <c r="C26" i="31"/>
  <c r="D26" i="31"/>
  <c r="E26" i="31"/>
  <c r="F26" i="31"/>
  <c r="G26" i="31"/>
  <c r="H26" i="31"/>
  <c r="I26" i="31"/>
  <c r="J26" i="31"/>
  <c r="K26" i="31"/>
  <c r="L26" i="31"/>
  <c r="M26" i="31"/>
  <c r="N26" i="31"/>
  <c r="O26" i="31"/>
  <c r="P26" i="31"/>
  <c r="N36" i="31"/>
  <c r="N37" i="31"/>
  <c r="N38" i="31"/>
  <c r="N39" i="31"/>
  <c r="K77" i="31" s="1"/>
  <c r="N40" i="31"/>
  <c r="C53" i="31"/>
  <c r="C54" i="31" s="1"/>
  <c r="D53" i="31"/>
  <c r="D54" i="31" s="1"/>
  <c r="C60" i="31"/>
  <c r="C63" i="31" s="1"/>
  <c r="D60" i="31"/>
  <c r="E60" i="31"/>
  <c r="E63" i="31" s="1"/>
  <c r="F60" i="31"/>
  <c r="F63" i="31" s="1"/>
  <c r="G60" i="31"/>
  <c r="G63" i="31" s="1"/>
  <c r="H60" i="31"/>
  <c r="H63" i="31" s="1"/>
  <c r="I60" i="31"/>
  <c r="I63" i="31" s="1"/>
  <c r="J60" i="31"/>
  <c r="J63" i="31" s="1"/>
  <c r="K60" i="31"/>
  <c r="K63" i="31" s="1"/>
  <c r="L60" i="31"/>
  <c r="M60" i="31"/>
  <c r="M63" i="31" s="1"/>
  <c r="N60" i="31"/>
  <c r="N63" i="31" s="1"/>
  <c r="O60" i="31"/>
  <c r="O63" i="31" s="1"/>
  <c r="P60" i="31"/>
  <c r="P63" i="31" s="1"/>
  <c r="D63" i="31"/>
  <c r="L63" i="31"/>
  <c r="C69" i="31"/>
  <c r="D69" i="31"/>
  <c r="E69" i="31"/>
  <c r="F69" i="31"/>
  <c r="G69" i="31"/>
  <c r="H69" i="31"/>
  <c r="I69" i="31"/>
  <c r="J69" i="31"/>
  <c r="K69" i="31"/>
  <c r="L69" i="31"/>
  <c r="M69" i="31"/>
  <c r="N69" i="31"/>
  <c r="O69" i="31"/>
  <c r="P69" i="31"/>
  <c r="K80" i="31"/>
  <c r="C13" i="30"/>
  <c r="D13" i="30"/>
  <c r="E13" i="30"/>
  <c r="F13" i="30"/>
  <c r="G13" i="30"/>
  <c r="H13" i="30"/>
  <c r="I13" i="30"/>
  <c r="J13" i="30"/>
  <c r="K13" i="30"/>
  <c r="L13" i="30"/>
  <c r="M13" i="30"/>
  <c r="N13" i="30"/>
  <c r="O13" i="30"/>
  <c r="P13" i="30"/>
  <c r="C18" i="30"/>
  <c r="D18" i="30"/>
  <c r="E18" i="30"/>
  <c r="F18" i="30"/>
  <c r="G18" i="30"/>
  <c r="H18" i="30"/>
  <c r="I18" i="30"/>
  <c r="J18" i="30"/>
  <c r="K18" i="30"/>
  <c r="L18" i="30"/>
  <c r="M18" i="30"/>
  <c r="N18" i="30"/>
  <c r="O18" i="30"/>
  <c r="P18" i="30"/>
  <c r="C26" i="30"/>
  <c r="D26" i="30"/>
  <c r="E26" i="30"/>
  <c r="F26" i="30"/>
  <c r="G26" i="30"/>
  <c r="H26" i="30"/>
  <c r="I26" i="30"/>
  <c r="J26" i="30"/>
  <c r="K26" i="30"/>
  <c r="L26" i="30"/>
  <c r="M26" i="30"/>
  <c r="N26" i="30"/>
  <c r="O26" i="30"/>
  <c r="P26" i="30"/>
  <c r="N36" i="30"/>
  <c r="N37" i="30"/>
  <c r="N38" i="30"/>
  <c r="N39" i="30"/>
  <c r="K77" i="30" s="1"/>
  <c r="N40" i="30"/>
  <c r="C53" i="30"/>
  <c r="C54" i="30" s="1"/>
  <c r="D53" i="30"/>
  <c r="D54" i="30" s="1"/>
  <c r="C60" i="30"/>
  <c r="C63" i="30" s="1"/>
  <c r="D60" i="30"/>
  <c r="D63" i="30" s="1"/>
  <c r="E60" i="30"/>
  <c r="E63" i="30" s="1"/>
  <c r="F60" i="30"/>
  <c r="F63" i="30" s="1"/>
  <c r="G60" i="30"/>
  <c r="G63" i="30" s="1"/>
  <c r="H60" i="30"/>
  <c r="I60" i="30"/>
  <c r="I63" i="30" s="1"/>
  <c r="J60" i="30"/>
  <c r="J63" i="30" s="1"/>
  <c r="K60" i="30"/>
  <c r="K63" i="30" s="1"/>
  <c r="L60" i="30"/>
  <c r="L63" i="30" s="1"/>
  <c r="M60" i="30"/>
  <c r="M63" i="30" s="1"/>
  <c r="N60" i="30"/>
  <c r="N63" i="30" s="1"/>
  <c r="O60" i="30"/>
  <c r="O63" i="30" s="1"/>
  <c r="P60" i="30"/>
  <c r="P63" i="30" s="1"/>
  <c r="H63" i="30"/>
  <c r="C69" i="30"/>
  <c r="D69" i="30"/>
  <c r="E69" i="30"/>
  <c r="F69" i="30"/>
  <c r="G69" i="30"/>
  <c r="H69" i="30"/>
  <c r="I69" i="30"/>
  <c r="J69" i="30"/>
  <c r="K69" i="30"/>
  <c r="L69" i="30"/>
  <c r="M69" i="30"/>
  <c r="N69" i="30"/>
  <c r="O69" i="30"/>
  <c r="P69" i="30"/>
  <c r="K80" i="30"/>
  <c r="C13" i="29"/>
  <c r="D13" i="29"/>
  <c r="E13" i="29"/>
  <c r="F13" i="29"/>
  <c r="G13" i="29"/>
  <c r="H13" i="29"/>
  <c r="I13" i="29"/>
  <c r="J13" i="29"/>
  <c r="K13" i="29"/>
  <c r="L13" i="29"/>
  <c r="M13" i="29"/>
  <c r="N13" i="29"/>
  <c r="O13" i="29"/>
  <c r="P13" i="29"/>
  <c r="C18" i="29"/>
  <c r="C19" i="29" s="1"/>
  <c r="D18" i="29"/>
  <c r="E18" i="29"/>
  <c r="F18" i="29"/>
  <c r="G18" i="29"/>
  <c r="H18" i="29"/>
  <c r="I18" i="29"/>
  <c r="J18" i="29"/>
  <c r="K18" i="29"/>
  <c r="L18" i="29"/>
  <c r="M18" i="29"/>
  <c r="N18" i="29"/>
  <c r="O18" i="29"/>
  <c r="P18" i="29"/>
  <c r="C26" i="29"/>
  <c r="D26" i="29"/>
  <c r="E26" i="29"/>
  <c r="F26" i="29"/>
  <c r="G26" i="29"/>
  <c r="K38" i="29" s="1"/>
  <c r="H26" i="29"/>
  <c r="I26" i="29"/>
  <c r="J26" i="29"/>
  <c r="K26" i="29"/>
  <c r="L26" i="29"/>
  <c r="M26" i="29"/>
  <c r="N26" i="29"/>
  <c r="O26" i="29"/>
  <c r="P26" i="29"/>
  <c r="N36" i="29"/>
  <c r="N37" i="29"/>
  <c r="N38" i="29"/>
  <c r="N39" i="29"/>
  <c r="K77" i="29" s="1"/>
  <c r="N40" i="29"/>
  <c r="C53" i="29"/>
  <c r="C54" i="29" s="1"/>
  <c r="D53" i="29"/>
  <c r="D54" i="29" s="1"/>
  <c r="C60" i="29"/>
  <c r="C63" i="29" s="1"/>
  <c r="D60" i="29"/>
  <c r="D63" i="29" s="1"/>
  <c r="E60" i="29"/>
  <c r="E63" i="29" s="1"/>
  <c r="F60" i="29"/>
  <c r="F63" i="29" s="1"/>
  <c r="G60" i="29"/>
  <c r="G63" i="29" s="1"/>
  <c r="H60" i="29"/>
  <c r="H63" i="29" s="1"/>
  <c r="I60" i="29"/>
  <c r="I63" i="29" s="1"/>
  <c r="J60" i="29"/>
  <c r="J63" i="29" s="1"/>
  <c r="K60" i="29"/>
  <c r="L60" i="29"/>
  <c r="L63" i="29" s="1"/>
  <c r="M60" i="29"/>
  <c r="M63" i="29" s="1"/>
  <c r="N60" i="29"/>
  <c r="N63" i="29" s="1"/>
  <c r="O60" i="29"/>
  <c r="O63" i="29" s="1"/>
  <c r="P60" i="29"/>
  <c r="P63" i="29" s="1"/>
  <c r="K63" i="29"/>
  <c r="C69" i="29"/>
  <c r="D69" i="29"/>
  <c r="E69" i="29"/>
  <c r="F69" i="29"/>
  <c r="G69" i="29"/>
  <c r="H69" i="29"/>
  <c r="I69" i="29"/>
  <c r="J69" i="29"/>
  <c r="K69" i="29"/>
  <c r="L69" i="29"/>
  <c r="M69" i="29"/>
  <c r="N69" i="29"/>
  <c r="O69" i="29"/>
  <c r="P69" i="29"/>
  <c r="K80" i="29"/>
  <c r="C13" i="28"/>
  <c r="D13" i="28"/>
  <c r="E13" i="28"/>
  <c r="F13" i="28"/>
  <c r="G13" i="28"/>
  <c r="H13" i="28"/>
  <c r="I13" i="28"/>
  <c r="J13" i="28"/>
  <c r="K13" i="28"/>
  <c r="L13" i="28"/>
  <c r="M13" i="28"/>
  <c r="N13" i="28"/>
  <c r="O13" i="28"/>
  <c r="P13" i="28"/>
  <c r="C18" i="28"/>
  <c r="D18" i="28"/>
  <c r="E18" i="28"/>
  <c r="F18" i="28"/>
  <c r="G18" i="28"/>
  <c r="H18" i="28"/>
  <c r="I18" i="28"/>
  <c r="J18" i="28"/>
  <c r="K18" i="28"/>
  <c r="L18" i="28"/>
  <c r="M18" i="28"/>
  <c r="M19" i="28" s="1"/>
  <c r="N18" i="28"/>
  <c r="O18" i="28"/>
  <c r="P18" i="28"/>
  <c r="C26" i="28"/>
  <c r="D26" i="28"/>
  <c r="E26" i="28"/>
  <c r="F26" i="28"/>
  <c r="G26" i="28"/>
  <c r="H26" i="28"/>
  <c r="I26" i="28"/>
  <c r="J26" i="28"/>
  <c r="K26" i="28"/>
  <c r="L26" i="28"/>
  <c r="M26" i="28"/>
  <c r="N26" i="28"/>
  <c r="O26" i="28"/>
  <c r="P26" i="28"/>
  <c r="N36" i="28"/>
  <c r="N37" i="28"/>
  <c r="N38" i="28"/>
  <c r="N39" i="28"/>
  <c r="K77" i="28" s="1"/>
  <c r="N40" i="28"/>
  <c r="C53" i="28"/>
  <c r="C54" i="28" s="1"/>
  <c r="D53" i="28"/>
  <c r="D54" i="28" s="1"/>
  <c r="C60" i="28"/>
  <c r="C63" i="28" s="1"/>
  <c r="D60" i="28"/>
  <c r="D63" i="28" s="1"/>
  <c r="E60" i="28"/>
  <c r="E63" i="28" s="1"/>
  <c r="F60" i="28"/>
  <c r="F63" i="28" s="1"/>
  <c r="G60" i="28"/>
  <c r="G63" i="28"/>
  <c r="H60" i="28"/>
  <c r="H63" i="28" s="1"/>
  <c r="I60" i="28"/>
  <c r="I63" i="28" s="1"/>
  <c r="J60" i="28"/>
  <c r="J63" i="28" s="1"/>
  <c r="K60" i="28"/>
  <c r="K63" i="28" s="1"/>
  <c r="L60" i="28"/>
  <c r="L63" i="28" s="1"/>
  <c r="M60" i="28"/>
  <c r="M63" i="28" s="1"/>
  <c r="N60" i="28"/>
  <c r="N63" i="28" s="1"/>
  <c r="O60" i="28"/>
  <c r="O63" i="28"/>
  <c r="P60" i="28"/>
  <c r="P63" i="28" s="1"/>
  <c r="C69" i="28"/>
  <c r="D69" i="28"/>
  <c r="E69" i="28"/>
  <c r="F69" i="28"/>
  <c r="G69" i="28"/>
  <c r="H69" i="28"/>
  <c r="I69" i="28"/>
  <c r="J69" i="28"/>
  <c r="K69" i="28"/>
  <c r="L69" i="28"/>
  <c r="M69" i="28"/>
  <c r="N69" i="28"/>
  <c r="O69" i="28"/>
  <c r="P69" i="28"/>
  <c r="K80" i="28"/>
  <c r="C13" i="27"/>
  <c r="D13" i="27"/>
  <c r="E13" i="27"/>
  <c r="F13" i="27"/>
  <c r="G13" i="27"/>
  <c r="H13" i="27"/>
  <c r="I13" i="27"/>
  <c r="J13" i="27"/>
  <c r="K13" i="27"/>
  <c r="L13" i="27"/>
  <c r="M13" i="27"/>
  <c r="N13" i="27"/>
  <c r="O13" i="27"/>
  <c r="P13" i="27"/>
  <c r="C18" i="27"/>
  <c r="D18" i="27"/>
  <c r="E18" i="27"/>
  <c r="F18" i="27"/>
  <c r="G18" i="27"/>
  <c r="H18" i="27"/>
  <c r="I18" i="27"/>
  <c r="J18" i="27"/>
  <c r="K18" i="27"/>
  <c r="L18" i="27"/>
  <c r="M18" i="27"/>
  <c r="N18" i="27"/>
  <c r="O18" i="27"/>
  <c r="P18" i="27"/>
  <c r="C26" i="27"/>
  <c r="D26" i="27"/>
  <c r="E26" i="27"/>
  <c r="F26" i="27"/>
  <c r="G26" i="27"/>
  <c r="H26" i="27"/>
  <c r="I26" i="27"/>
  <c r="J26" i="27"/>
  <c r="K26" i="27"/>
  <c r="L26" i="27"/>
  <c r="M26" i="27"/>
  <c r="N26" i="27"/>
  <c r="O26" i="27"/>
  <c r="P26" i="27"/>
  <c r="N36" i="27"/>
  <c r="N37" i="27"/>
  <c r="N38" i="27"/>
  <c r="N39" i="27"/>
  <c r="K77" i="27" s="1"/>
  <c r="N40" i="27"/>
  <c r="C53" i="27"/>
  <c r="C54" i="27" s="1"/>
  <c r="D53" i="27"/>
  <c r="D54" i="27" s="1"/>
  <c r="C60" i="27"/>
  <c r="C63" i="27" s="1"/>
  <c r="D60" i="27"/>
  <c r="D63" i="27" s="1"/>
  <c r="E60" i="27"/>
  <c r="E63" i="27" s="1"/>
  <c r="F60" i="27"/>
  <c r="F63" i="27" s="1"/>
  <c r="G60" i="27"/>
  <c r="G63" i="27" s="1"/>
  <c r="H60" i="27"/>
  <c r="H63" i="27" s="1"/>
  <c r="I60" i="27"/>
  <c r="I63" i="27" s="1"/>
  <c r="J60" i="27"/>
  <c r="J63" i="27" s="1"/>
  <c r="K60" i="27"/>
  <c r="K63" i="27" s="1"/>
  <c r="L60" i="27"/>
  <c r="L63" i="27" s="1"/>
  <c r="M60" i="27"/>
  <c r="M63" i="27" s="1"/>
  <c r="N60" i="27"/>
  <c r="N63" i="27" s="1"/>
  <c r="O60" i="27"/>
  <c r="O63" i="27" s="1"/>
  <c r="P60" i="27"/>
  <c r="P63" i="27" s="1"/>
  <c r="C69" i="27"/>
  <c r="D69" i="27"/>
  <c r="E69" i="27"/>
  <c r="F69" i="27"/>
  <c r="G69" i="27"/>
  <c r="H69" i="27"/>
  <c r="I69" i="27"/>
  <c r="J69" i="27"/>
  <c r="K69" i="27"/>
  <c r="L69" i="27"/>
  <c r="M69" i="27"/>
  <c r="N69" i="27"/>
  <c r="O69" i="27"/>
  <c r="P69" i="27"/>
  <c r="K80" i="27"/>
  <c r="C13" i="26"/>
  <c r="D13" i="26"/>
  <c r="E13" i="26"/>
  <c r="F13" i="26"/>
  <c r="F19" i="26" s="1"/>
  <c r="G13" i="26"/>
  <c r="H13" i="26"/>
  <c r="I13" i="26"/>
  <c r="J13" i="26"/>
  <c r="K13" i="26"/>
  <c r="L13" i="26"/>
  <c r="M13" i="26"/>
  <c r="N13" i="26"/>
  <c r="O13" i="26"/>
  <c r="P13" i="26"/>
  <c r="C18" i="26"/>
  <c r="D18" i="26"/>
  <c r="E18" i="26"/>
  <c r="F18" i="26"/>
  <c r="G18" i="26"/>
  <c r="H18" i="26"/>
  <c r="I18" i="26"/>
  <c r="J18" i="26"/>
  <c r="J19" i="26" s="1"/>
  <c r="K18" i="26"/>
  <c r="L18" i="26"/>
  <c r="M18" i="26"/>
  <c r="N18" i="26"/>
  <c r="O18" i="26"/>
  <c r="P18" i="26"/>
  <c r="C26" i="26"/>
  <c r="D26" i="26"/>
  <c r="E26" i="26"/>
  <c r="F26" i="26"/>
  <c r="G26" i="26"/>
  <c r="H26" i="26"/>
  <c r="I26" i="26"/>
  <c r="J26" i="26"/>
  <c r="K26" i="26"/>
  <c r="L26" i="26"/>
  <c r="M26" i="26"/>
  <c r="N26" i="26"/>
  <c r="O26" i="26"/>
  <c r="P26" i="26"/>
  <c r="N36" i="26"/>
  <c r="N37" i="26"/>
  <c r="N38" i="26"/>
  <c r="N39" i="26"/>
  <c r="K77" i="26" s="1"/>
  <c r="N40" i="26"/>
  <c r="C53" i="26"/>
  <c r="C54" i="26" s="1"/>
  <c r="D53" i="26"/>
  <c r="D54" i="26" s="1"/>
  <c r="C60" i="26"/>
  <c r="C63" i="26" s="1"/>
  <c r="D60" i="26"/>
  <c r="D63" i="26" s="1"/>
  <c r="E60" i="26"/>
  <c r="E63" i="26" s="1"/>
  <c r="F60" i="26"/>
  <c r="F63" i="26" s="1"/>
  <c r="G60" i="26"/>
  <c r="G63" i="26" s="1"/>
  <c r="H60" i="26"/>
  <c r="H63" i="26" s="1"/>
  <c r="I60" i="26"/>
  <c r="I63" i="26" s="1"/>
  <c r="J60" i="26"/>
  <c r="J63" i="26" s="1"/>
  <c r="K60" i="26"/>
  <c r="K63" i="26" s="1"/>
  <c r="L60" i="26"/>
  <c r="L63" i="26" s="1"/>
  <c r="M60" i="26"/>
  <c r="M63" i="26" s="1"/>
  <c r="N60" i="26"/>
  <c r="N63" i="26" s="1"/>
  <c r="O60" i="26"/>
  <c r="O63" i="26" s="1"/>
  <c r="P60" i="26"/>
  <c r="P63" i="26" s="1"/>
  <c r="C69" i="26"/>
  <c r="D69" i="26"/>
  <c r="E69" i="26"/>
  <c r="F69" i="26"/>
  <c r="G69" i="26"/>
  <c r="H69" i="26"/>
  <c r="I69" i="26"/>
  <c r="J69" i="26"/>
  <c r="K69" i="26"/>
  <c r="L69" i="26"/>
  <c r="M69" i="26"/>
  <c r="N69" i="26"/>
  <c r="O69" i="26"/>
  <c r="P69" i="26"/>
  <c r="K80" i="26"/>
  <c r="D50" i="15"/>
  <c r="D48" i="15"/>
  <c r="D2" i="16"/>
  <c r="C13" i="25"/>
  <c r="D13" i="25"/>
  <c r="E13" i="25"/>
  <c r="F13" i="25"/>
  <c r="G13" i="25"/>
  <c r="H13" i="25"/>
  <c r="I13" i="25"/>
  <c r="J13" i="25"/>
  <c r="K13" i="25"/>
  <c r="L13" i="25"/>
  <c r="M13" i="25"/>
  <c r="N13" i="25"/>
  <c r="O13" i="25"/>
  <c r="P13" i="25"/>
  <c r="C18" i="25"/>
  <c r="D18" i="25"/>
  <c r="E18" i="25"/>
  <c r="F18" i="25"/>
  <c r="G18" i="25"/>
  <c r="G19" i="25" s="1"/>
  <c r="H18" i="25"/>
  <c r="I18" i="25"/>
  <c r="J18" i="25"/>
  <c r="K18" i="25"/>
  <c r="L18" i="25"/>
  <c r="M18" i="25"/>
  <c r="N18" i="25"/>
  <c r="O18" i="25"/>
  <c r="P18" i="25"/>
  <c r="C26" i="25"/>
  <c r="D26" i="25"/>
  <c r="E26" i="25"/>
  <c r="F26" i="25"/>
  <c r="G26" i="25"/>
  <c r="H26" i="25"/>
  <c r="I26" i="25"/>
  <c r="J26" i="25"/>
  <c r="K26" i="25"/>
  <c r="L26" i="25"/>
  <c r="M26" i="25"/>
  <c r="N26" i="25"/>
  <c r="O26" i="25"/>
  <c r="P26" i="25"/>
  <c r="N36" i="25"/>
  <c r="N37" i="25"/>
  <c r="N38" i="25"/>
  <c r="N39" i="25"/>
  <c r="K77" i="25" s="1"/>
  <c r="N40" i="25"/>
  <c r="C69" i="25"/>
  <c r="D69" i="25"/>
  <c r="E69" i="25"/>
  <c r="F69" i="25"/>
  <c r="G69" i="25"/>
  <c r="H69" i="25"/>
  <c r="I69" i="25"/>
  <c r="J69" i="25"/>
  <c r="K69" i="25"/>
  <c r="L69" i="25"/>
  <c r="M69" i="25"/>
  <c r="N69" i="25"/>
  <c r="O69" i="25"/>
  <c r="P69" i="25"/>
  <c r="C53" i="25"/>
  <c r="C54" i="25" s="1"/>
  <c r="D53" i="25"/>
  <c r="D54" i="25" s="1"/>
  <c r="F53" i="25"/>
  <c r="F54" i="25" s="1"/>
  <c r="C60" i="25"/>
  <c r="C63" i="25" s="1"/>
  <c r="D60" i="25"/>
  <c r="D63" i="25" s="1"/>
  <c r="E60" i="25"/>
  <c r="E63" i="25" s="1"/>
  <c r="F60" i="25"/>
  <c r="F63" i="25" s="1"/>
  <c r="G60" i="25"/>
  <c r="G63" i="25" s="1"/>
  <c r="H60" i="25"/>
  <c r="H63" i="25" s="1"/>
  <c r="I60" i="25"/>
  <c r="I63" i="25" s="1"/>
  <c r="J60" i="25"/>
  <c r="J63" i="25" s="1"/>
  <c r="K60" i="25"/>
  <c r="K63" i="25" s="1"/>
  <c r="L60" i="25"/>
  <c r="L63" i="25" s="1"/>
  <c r="M60" i="25"/>
  <c r="M63" i="25" s="1"/>
  <c r="N60" i="25"/>
  <c r="N63" i="25" s="1"/>
  <c r="O60" i="25"/>
  <c r="O63" i="25" s="1"/>
  <c r="P60" i="25"/>
  <c r="P63" i="25"/>
  <c r="K80" i="25"/>
  <c r="C13" i="24"/>
  <c r="D13" i="24"/>
  <c r="E13" i="24"/>
  <c r="F13" i="24"/>
  <c r="G13" i="24"/>
  <c r="H13" i="24"/>
  <c r="I13" i="24"/>
  <c r="J13" i="24"/>
  <c r="K13" i="24"/>
  <c r="L13" i="24"/>
  <c r="M13" i="24"/>
  <c r="N13" i="24"/>
  <c r="O13" i="24"/>
  <c r="P13" i="24"/>
  <c r="C18" i="24"/>
  <c r="C19" i="24" s="1"/>
  <c r="D18" i="24"/>
  <c r="E18" i="24"/>
  <c r="F18" i="24"/>
  <c r="G18" i="24"/>
  <c r="G19" i="24" s="1"/>
  <c r="G29" i="24" s="1"/>
  <c r="G27" i="24" s="1"/>
  <c r="H18" i="24"/>
  <c r="H19" i="24" s="1"/>
  <c r="I18" i="24"/>
  <c r="J18" i="24"/>
  <c r="K18" i="24"/>
  <c r="K19" i="24" s="1"/>
  <c r="L18" i="24"/>
  <c r="M18" i="24"/>
  <c r="N18" i="24"/>
  <c r="O18" i="24"/>
  <c r="O19" i="24" s="1"/>
  <c r="O29" i="24" s="1"/>
  <c r="O27" i="24" s="1"/>
  <c r="O31" i="24" s="1"/>
  <c r="P18" i="24"/>
  <c r="P19" i="24" s="1"/>
  <c r="C26" i="24"/>
  <c r="D26" i="24"/>
  <c r="E26" i="24"/>
  <c r="F26" i="24"/>
  <c r="G26" i="24"/>
  <c r="H26" i="24"/>
  <c r="I26" i="24"/>
  <c r="J26" i="24"/>
  <c r="K26" i="24"/>
  <c r="L26" i="24"/>
  <c r="M26" i="24"/>
  <c r="N26" i="24"/>
  <c r="O26" i="24"/>
  <c r="P26" i="24"/>
  <c r="N36" i="24"/>
  <c r="N37" i="24"/>
  <c r="N38" i="24"/>
  <c r="K39" i="24"/>
  <c r="N39" i="24"/>
  <c r="N40" i="24"/>
  <c r="C69" i="24"/>
  <c r="D69" i="24"/>
  <c r="E69" i="24"/>
  <c r="F69" i="24"/>
  <c r="G69" i="24"/>
  <c r="H69" i="24"/>
  <c r="I69" i="24"/>
  <c r="J69" i="24"/>
  <c r="K69" i="24"/>
  <c r="L69" i="24"/>
  <c r="M69" i="24"/>
  <c r="N69" i="24"/>
  <c r="O69" i="24"/>
  <c r="P69" i="24"/>
  <c r="K77" i="24"/>
  <c r="C53" i="24"/>
  <c r="C54" i="24" s="1"/>
  <c r="D53" i="24"/>
  <c r="D54" i="24" s="1"/>
  <c r="E53" i="24"/>
  <c r="E54" i="24" s="1"/>
  <c r="F53" i="24"/>
  <c r="F54" i="24" s="1"/>
  <c r="G53" i="24"/>
  <c r="G54" i="24" s="1"/>
  <c r="H53" i="24"/>
  <c r="H54" i="24" s="1"/>
  <c r="I53" i="24"/>
  <c r="I54" i="24" s="1"/>
  <c r="J53" i="24"/>
  <c r="J54" i="24" s="1"/>
  <c r="K53" i="24"/>
  <c r="K54" i="24" s="1"/>
  <c r="L53" i="24"/>
  <c r="L54" i="24" s="1"/>
  <c r="M53" i="24"/>
  <c r="M54" i="24" s="1"/>
  <c r="N53" i="24"/>
  <c r="N54" i="24" s="1"/>
  <c r="O53" i="24"/>
  <c r="O54" i="24" s="1"/>
  <c r="P53" i="24"/>
  <c r="P54" i="24" s="1"/>
  <c r="C60" i="24"/>
  <c r="D60" i="24"/>
  <c r="D63" i="24" s="1"/>
  <c r="E60" i="24"/>
  <c r="E63" i="24" s="1"/>
  <c r="F60" i="24"/>
  <c r="F63" i="24" s="1"/>
  <c r="G60" i="24"/>
  <c r="G63" i="24" s="1"/>
  <c r="H60" i="24"/>
  <c r="H63" i="24" s="1"/>
  <c r="I60" i="24"/>
  <c r="I63" i="24" s="1"/>
  <c r="J60" i="24"/>
  <c r="K60" i="24"/>
  <c r="L60" i="24"/>
  <c r="L63" i="24" s="1"/>
  <c r="M60" i="24"/>
  <c r="M63" i="24" s="1"/>
  <c r="N60" i="24"/>
  <c r="O60" i="24"/>
  <c r="O63" i="24" s="1"/>
  <c r="P60" i="24"/>
  <c r="P63" i="24" s="1"/>
  <c r="C63" i="24"/>
  <c r="J63" i="24"/>
  <c r="K63" i="24"/>
  <c r="N63" i="24"/>
  <c r="K80" i="24"/>
  <c r="C13" i="23"/>
  <c r="D13" i="23"/>
  <c r="E13" i="23"/>
  <c r="E19" i="23" s="1"/>
  <c r="E29" i="23" s="1"/>
  <c r="F13" i="23"/>
  <c r="G13" i="23"/>
  <c r="H13" i="23"/>
  <c r="I13" i="23"/>
  <c r="J13" i="23"/>
  <c r="K13" i="23"/>
  <c r="L13" i="23"/>
  <c r="L19" i="23" s="1"/>
  <c r="L29" i="23" s="1"/>
  <c r="M13" i="23"/>
  <c r="M19" i="23" s="1"/>
  <c r="M29" i="23" s="1"/>
  <c r="M27" i="23" s="1"/>
  <c r="M31" i="23" s="1"/>
  <c r="N13" i="23"/>
  <c r="O13" i="23"/>
  <c r="P13" i="23"/>
  <c r="C18" i="23"/>
  <c r="D18" i="23"/>
  <c r="E18" i="23"/>
  <c r="F18" i="23"/>
  <c r="G18" i="23"/>
  <c r="H18" i="23"/>
  <c r="I18" i="23"/>
  <c r="I19" i="23" s="1"/>
  <c r="J18" i="23"/>
  <c r="J19" i="23" s="1"/>
  <c r="K18" i="23"/>
  <c r="L18" i="23"/>
  <c r="M18" i="23"/>
  <c r="N18" i="23"/>
  <c r="O18" i="23"/>
  <c r="P18" i="23"/>
  <c r="C26" i="23"/>
  <c r="D26" i="23"/>
  <c r="E26" i="23"/>
  <c r="F26" i="23"/>
  <c r="G26" i="23"/>
  <c r="H26" i="23"/>
  <c r="I26" i="23"/>
  <c r="J26" i="23"/>
  <c r="K26" i="23"/>
  <c r="L26" i="23"/>
  <c r="M26" i="23"/>
  <c r="N26" i="23"/>
  <c r="O26" i="23"/>
  <c r="P26" i="23"/>
  <c r="N36" i="23"/>
  <c r="N37" i="23"/>
  <c r="N38" i="23"/>
  <c r="K39" i="23"/>
  <c r="N39" i="23"/>
  <c r="K77" i="23" s="1"/>
  <c r="N40" i="23"/>
  <c r="C69" i="23"/>
  <c r="D69" i="23"/>
  <c r="E69" i="23"/>
  <c r="F69" i="23"/>
  <c r="G69" i="23"/>
  <c r="H69" i="23"/>
  <c r="I69" i="23"/>
  <c r="J69" i="23"/>
  <c r="K69" i="23"/>
  <c r="L69" i="23"/>
  <c r="M69" i="23"/>
  <c r="N69" i="23"/>
  <c r="O69" i="23"/>
  <c r="P69" i="23"/>
  <c r="C53" i="23"/>
  <c r="C54" i="23" s="1"/>
  <c r="D53" i="23"/>
  <c r="D54" i="23" s="1"/>
  <c r="E53" i="23"/>
  <c r="E54" i="23" s="1"/>
  <c r="F53" i="23"/>
  <c r="F54" i="23" s="1"/>
  <c r="G53" i="23"/>
  <c r="G54" i="23" s="1"/>
  <c r="H53" i="23"/>
  <c r="H54" i="23" s="1"/>
  <c r="I53" i="23"/>
  <c r="I54" i="23" s="1"/>
  <c r="J53" i="23"/>
  <c r="J54" i="23" s="1"/>
  <c r="K53" i="23"/>
  <c r="K54" i="23" s="1"/>
  <c r="L53" i="23"/>
  <c r="L54" i="23" s="1"/>
  <c r="M53" i="23"/>
  <c r="M54" i="23" s="1"/>
  <c r="N53" i="23"/>
  <c r="N54" i="23" s="1"/>
  <c r="O53" i="23"/>
  <c r="O54" i="23" s="1"/>
  <c r="P53" i="23"/>
  <c r="P54" i="23" s="1"/>
  <c r="C60" i="23"/>
  <c r="C63" i="23" s="1"/>
  <c r="D60" i="23"/>
  <c r="D63" i="23" s="1"/>
  <c r="E60" i="23"/>
  <c r="E63" i="23" s="1"/>
  <c r="F60" i="23"/>
  <c r="F63" i="23" s="1"/>
  <c r="G60" i="23"/>
  <c r="G63" i="23" s="1"/>
  <c r="H60" i="23"/>
  <c r="H63" i="23" s="1"/>
  <c r="I60" i="23"/>
  <c r="I63" i="23" s="1"/>
  <c r="J60" i="23"/>
  <c r="J63" i="23" s="1"/>
  <c r="K60" i="23"/>
  <c r="K63" i="23" s="1"/>
  <c r="L60" i="23"/>
  <c r="L63" i="23" s="1"/>
  <c r="M60" i="23"/>
  <c r="M63" i="23" s="1"/>
  <c r="N60" i="23"/>
  <c r="N63" i="23" s="1"/>
  <c r="O60" i="23"/>
  <c r="O63" i="23" s="1"/>
  <c r="P60" i="23"/>
  <c r="P63" i="23" s="1"/>
  <c r="K80" i="23"/>
  <c r="C13" i="22"/>
  <c r="D13" i="22"/>
  <c r="E13" i="22"/>
  <c r="F13" i="22"/>
  <c r="G13" i="22"/>
  <c r="H13" i="22"/>
  <c r="H19" i="22" s="1"/>
  <c r="I13" i="22"/>
  <c r="J13" i="22"/>
  <c r="K13" i="22"/>
  <c r="L13" i="22"/>
  <c r="M13" i="22"/>
  <c r="N13" i="22"/>
  <c r="O13" i="22"/>
  <c r="P13" i="22"/>
  <c r="C18" i="22"/>
  <c r="D18" i="22"/>
  <c r="D19" i="22" s="1"/>
  <c r="E18" i="22"/>
  <c r="F18" i="22"/>
  <c r="G18" i="22"/>
  <c r="H18" i="22"/>
  <c r="I18" i="22"/>
  <c r="J18" i="22"/>
  <c r="K18" i="22"/>
  <c r="L18" i="22"/>
  <c r="M18" i="22"/>
  <c r="N18" i="22"/>
  <c r="O18" i="22"/>
  <c r="P18" i="22"/>
  <c r="C26" i="22"/>
  <c r="D26" i="22"/>
  <c r="E26" i="22"/>
  <c r="F26" i="22"/>
  <c r="G26" i="22"/>
  <c r="H26" i="22"/>
  <c r="I26" i="22"/>
  <c r="J26" i="22"/>
  <c r="K26" i="22"/>
  <c r="L26" i="22"/>
  <c r="M26" i="22"/>
  <c r="N26" i="22"/>
  <c r="O26" i="22"/>
  <c r="P26" i="22"/>
  <c r="N36" i="22"/>
  <c r="N37" i="22"/>
  <c r="N38" i="22"/>
  <c r="K39" i="22"/>
  <c r="N39" i="22"/>
  <c r="K77" i="22" s="1"/>
  <c r="N40" i="22"/>
  <c r="C69" i="22"/>
  <c r="D69" i="22"/>
  <c r="E69" i="22"/>
  <c r="F69" i="22"/>
  <c r="G69" i="22"/>
  <c r="H69" i="22"/>
  <c r="K76" i="22" s="1"/>
  <c r="I69" i="22"/>
  <c r="J69" i="22"/>
  <c r="K69" i="22"/>
  <c r="L69" i="22"/>
  <c r="M69" i="22"/>
  <c r="N69" i="22"/>
  <c r="O69" i="22"/>
  <c r="P69" i="22"/>
  <c r="C53" i="22"/>
  <c r="C54" i="22" s="1"/>
  <c r="D53" i="22"/>
  <c r="D54" i="22" s="1"/>
  <c r="E53" i="22"/>
  <c r="E54" i="22" s="1"/>
  <c r="F53" i="22"/>
  <c r="F54" i="22" s="1"/>
  <c r="G53" i="22"/>
  <c r="G54" i="22" s="1"/>
  <c r="H53" i="22"/>
  <c r="H54" i="22" s="1"/>
  <c r="I53" i="22"/>
  <c r="I54" i="22" s="1"/>
  <c r="J53" i="22"/>
  <c r="J54" i="22" s="1"/>
  <c r="K53" i="22"/>
  <c r="K54" i="22" s="1"/>
  <c r="L53" i="22"/>
  <c r="L54" i="22" s="1"/>
  <c r="M53" i="22"/>
  <c r="M54" i="22" s="1"/>
  <c r="N53" i="22"/>
  <c r="N54" i="22" s="1"/>
  <c r="O53" i="22"/>
  <c r="O54" i="22" s="1"/>
  <c r="P53" i="22"/>
  <c r="P54" i="22" s="1"/>
  <c r="C60" i="22"/>
  <c r="C63" i="22" s="1"/>
  <c r="D60" i="22"/>
  <c r="D63" i="22" s="1"/>
  <c r="E60" i="22"/>
  <c r="F60" i="22"/>
  <c r="F63" i="22" s="1"/>
  <c r="G60" i="22"/>
  <c r="H60" i="22"/>
  <c r="H63" i="22" s="1"/>
  <c r="I60" i="22"/>
  <c r="I63" i="22" s="1"/>
  <c r="J60" i="22"/>
  <c r="J63" i="22" s="1"/>
  <c r="K60" i="22"/>
  <c r="K63" i="22" s="1"/>
  <c r="L60" i="22"/>
  <c r="L63" i="22" s="1"/>
  <c r="M60" i="22"/>
  <c r="M63" i="22" s="1"/>
  <c r="N60" i="22"/>
  <c r="N63" i="22" s="1"/>
  <c r="O60" i="22"/>
  <c r="O63" i="22" s="1"/>
  <c r="P60" i="22"/>
  <c r="P63" i="22" s="1"/>
  <c r="E63" i="22"/>
  <c r="G63" i="22"/>
  <c r="K80" i="22"/>
  <c r="C13" i="21"/>
  <c r="D13" i="21"/>
  <c r="E13" i="21"/>
  <c r="F13" i="21"/>
  <c r="G13" i="21"/>
  <c r="H13" i="21"/>
  <c r="H19" i="21" s="1"/>
  <c r="I13" i="21"/>
  <c r="J13" i="21"/>
  <c r="K13" i="21"/>
  <c r="L13" i="21"/>
  <c r="M13" i="21"/>
  <c r="N13" i="21"/>
  <c r="O13" i="21"/>
  <c r="P13" i="21"/>
  <c r="P19" i="21" s="1"/>
  <c r="C18" i="21"/>
  <c r="D18" i="21"/>
  <c r="D19" i="21" s="1"/>
  <c r="E18" i="21"/>
  <c r="F18" i="21"/>
  <c r="F19" i="21" s="1"/>
  <c r="G18" i="21"/>
  <c r="H18" i="21"/>
  <c r="I18" i="21"/>
  <c r="J18" i="21"/>
  <c r="K18" i="21"/>
  <c r="L18" i="21"/>
  <c r="L19" i="21" s="1"/>
  <c r="M18" i="21"/>
  <c r="N18" i="21"/>
  <c r="O18" i="21"/>
  <c r="P18" i="21"/>
  <c r="C26" i="21"/>
  <c r="D26" i="21"/>
  <c r="E26" i="21"/>
  <c r="F26" i="21"/>
  <c r="G26" i="21"/>
  <c r="H26" i="21"/>
  <c r="I26" i="21"/>
  <c r="J26" i="21"/>
  <c r="K26" i="21"/>
  <c r="L26" i="21"/>
  <c r="M26" i="21"/>
  <c r="N26" i="21"/>
  <c r="O26" i="21"/>
  <c r="P26" i="21"/>
  <c r="N36" i="21"/>
  <c r="N37" i="21"/>
  <c r="N38" i="21"/>
  <c r="K39" i="21"/>
  <c r="N39" i="21"/>
  <c r="N40" i="21"/>
  <c r="C69" i="21"/>
  <c r="D69" i="21"/>
  <c r="E69" i="21"/>
  <c r="F69" i="21"/>
  <c r="G69" i="21"/>
  <c r="H69" i="21"/>
  <c r="I69" i="21"/>
  <c r="J69" i="21"/>
  <c r="K69" i="21"/>
  <c r="L69" i="21"/>
  <c r="M69" i="21"/>
  <c r="N69" i="21"/>
  <c r="O69" i="21"/>
  <c r="P69" i="21"/>
  <c r="K77" i="21"/>
  <c r="C53" i="21"/>
  <c r="C54" i="21" s="1"/>
  <c r="D53" i="21"/>
  <c r="D54" i="21" s="1"/>
  <c r="E53" i="21"/>
  <c r="E54" i="21" s="1"/>
  <c r="F53" i="21"/>
  <c r="F54" i="21" s="1"/>
  <c r="G53" i="21"/>
  <c r="G54" i="21" s="1"/>
  <c r="H53" i="21"/>
  <c r="H54" i="21" s="1"/>
  <c r="I53" i="21"/>
  <c r="I54" i="21" s="1"/>
  <c r="J53" i="21"/>
  <c r="J54" i="21" s="1"/>
  <c r="K53" i="21"/>
  <c r="K54" i="21" s="1"/>
  <c r="L53" i="21"/>
  <c r="L54" i="21" s="1"/>
  <c r="M53" i="21"/>
  <c r="M54" i="21" s="1"/>
  <c r="N53" i="21"/>
  <c r="N54" i="21" s="1"/>
  <c r="O53" i="21"/>
  <c r="O54" i="21" s="1"/>
  <c r="P53" i="21"/>
  <c r="P54" i="21" s="1"/>
  <c r="C60" i="21"/>
  <c r="C63" i="21" s="1"/>
  <c r="D60" i="21"/>
  <c r="D63" i="21" s="1"/>
  <c r="E60" i="21"/>
  <c r="F60" i="21"/>
  <c r="G60" i="21"/>
  <c r="G63" i="21" s="1"/>
  <c r="H60" i="21"/>
  <c r="H63" i="21" s="1"/>
  <c r="I60" i="21"/>
  <c r="I63" i="21" s="1"/>
  <c r="J60" i="21"/>
  <c r="J63" i="21" s="1"/>
  <c r="K60" i="21"/>
  <c r="K63" i="21" s="1"/>
  <c r="L60" i="21"/>
  <c r="L63" i="21" s="1"/>
  <c r="M60" i="21"/>
  <c r="N60" i="21"/>
  <c r="O60" i="21"/>
  <c r="O63" i="21" s="1"/>
  <c r="P60" i="21"/>
  <c r="P63" i="21" s="1"/>
  <c r="E63" i="21"/>
  <c r="F63" i="21"/>
  <c r="M63" i="21"/>
  <c r="N63" i="21"/>
  <c r="K80" i="21"/>
  <c r="C13" i="20"/>
  <c r="D13" i="20"/>
  <c r="E13" i="20"/>
  <c r="F13" i="20"/>
  <c r="G13" i="20"/>
  <c r="H13" i="20"/>
  <c r="H19" i="20" s="1"/>
  <c r="I13" i="20"/>
  <c r="J13" i="20"/>
  <c r="K13" i="20"/>
  <c r="L13" i="20"/>
  <c r="M13" i="20"/>
  <c r="N13" i="20"/>
  <c r="O13" i="20"/>
  <c r="P13" i="20"/>
  <c r="C18" i="20"/>
  <c r="C19" i="20" s="1"/>
  <c r="D18" i="20"/>
  <c r="E18" i="20"/>
  <c r="F18" i="20"/>
  <c r="G18" i="20"/>
  <c r="H18" i="20"/>
  <c r="I18" i="20"/>
  <c r="J18" i="20"/>
  <c r="K18" i="20"/>
  <c r="L18" i="20"/>
  <c r="M18" i="20"/>
  <c r="N18" i="20"/>
  <c r="O18" i="20"/>
  <c r="P18" i="20"/>
  <c r="C26" i="20"/>
  <c r="D26" i="20"/>
  <c r="E26" i="20"/>
  <c r="F26" i="20"/>
  <c r="G26" i="20"/>
  <c r="H26" i="20"/>
  <c r="I26" i="20"/>
  <c r="J26" i="20"/>
  <c r="K26" i="20"/>
  <c r="L26" i="20"/>
  <c r="M26" i="20"/>
  <c r="N26" i="20"/>
  <c r="O26" i="20"/>
  <c r="P26" i="20"/>
  <c r="N36" i="20"/>
  <c r="N37" i="20"/>
  <c r="N38" i="20"/>
  <c r="K39" i="20"/>
  <c r="N39" i="20"/>
  <c r="N40" i="20"/>
  <c r="C69" i="20"/>
  <c r="D69" i="20"/>
  <c r="E69" i="20"/>
  <c r="F69" i="20"/>
  <c r="G69" i="20"/>
  <c r="H69" i="20"/>
  <c r="I69" i="20"/>
  <c r="J69" i="20"/>
  <c r="K69" i="20"/>
  <c r="L69" i="20"/>
  <c r="M69" i="20"/>
  <c r="N69" i="20"/>
  <c r="O69" i="20"/>
  <c r="P69" i="20"/>
  <c r="K77" i="20"/>
  <c r="C53" i="20"/>
  <c r="C54" i="20" s="1"/>
  <c r="D53" i="20"/>
  <c r="D54" i="20" s="1"/>
  <c r="E53" i="20"/>
  <c r="E54" i="20" s="1"/>
  <c r="F53" i="20"/>
  <c r="F54" i="20" s="1"/>
  <c r="G53" i="20"/>
  <c r="G54" i="20" s="1"/>
  <c r="H53" i="20"/>
  <c r="H54" i="20" s="1"/>
  <c r="I53" i="20"/>
  <c r="I54" i="20" s="1"/>
  <c r="J53" i="20"/>
  <c r="J54" i="20" s="1"/>
  <c r="K53" i="20"/>
  <c r="K54" i="20" s="1"/>
  <c r="L53" i="20"/>
  <c r="L54" i="20" s="1"/>
  <c r="M53" i="20"/>
  <c r="M54" i="20" s="1"/>
  <c r="N53" i="20"/>
  <c r="N54" i="20" s="1"/>
  <c r="O53" i="20"/>
  <c r="O54" i="20" s="1"/>
  <c r="P53" i="20"/>
  <c r="P54" i="20" s="1"/>
  <c r="C60" i="20"/>
  <c r="C63" i="20" s="1"/>
  <c r="D60" i="20"/>
  <c r="D63" i="20" s="1"/>
  <c r="E60" i="20"/>
  <c r="E63" i="20" s="1"/>
  <c r="F60" i="20"/>
  <c r="F63" i="20" s="1"/>
  <c r="G60" i="20"/>
  <c r="H60" i="20"/>
  <c r="H63" i="20" s="1"/>
  <c r="I60" i="20"/>
  <c r="I63" i="20" s="1"/>
  <c r="J60" i="20"/>
  <c r="J63" i="20" s="1"/>
  <c r="K60" i="20"/>
  <c r="K63" i="20" s="1"/>
  <c r="L60" i="20"/>
  <c r="L63" i="20" s="1"/>
  <c r="M60" i="20"/>
  <c r="M63" i="20" s="1"/>
  <c r="N60" i="20"/>
  <c r="N63" i="20" s="1"/>
  <c r="O60" i="20"/>
  <c r="P60" i="20"/>
  <c r="P63" i="20" s="1"/>
  <c r="G63" i="20"/>
  <c r="O63" i="20"/>
  <c r="K80" i="20"/>
  <c r="C13" i="19"/>
  <c r="D13" i="19"/>
  <c r="E13" i="19"/>
  <c r="F13" i="19"/>
  <c r="G13" i="19"/>
  <c r="H13" i="19"/>
  <c r="I13" i="19"/>
  <c r="J13" i="19"/>
  <c r="K13" i="19"/>
  <c r="L13" i="19"/>
  <c r="M13" i="19"/>
  <c r="N13" i="19"/>
  <c r="O13" i="19"/>
  <c r="P13" i="19"/>
  <c r="C18" i="19"/>
  <c r="C19" i="19" s="1"/>
  <c r="D18" i="19"/>
  <c r="E18" i="19"/>
  <c r="F18" i="19"/>
  <c r="G18" i="19"/>
  <c r="H18" i="19"/>
  <c r="I18" i="19"/>
  <c r="I19" i="19" s="1"/>
  <c r="J18" i="19"/>
  <c r="K18" i="19"/>
  <c r="L18" i="19"/>
  <c r="M18" i="19"/>
  <c r="N18" i="19"/>
  <c r="O18" i="19"/>
  <c r="P18" i="19"/>
  <c r="C26" i="19"/>
  <c r="D26" i="19"/>
  <c r="E26" i="19"/>
  <c r="F26" i="19"/>
  <c r="G26" i="19"/>
  <c r="H26" i="19"/>
  <c r="I26" i="19"/>
  <c r="J26" i="19"/>
  <c r="K26" i="19"/>
  <c r="L26" i="19"/>
  <c r="M26" i="19"/>
  <c r="N26" i="19"/>
  <c r="O26" i="19"/>
  <c r="P26" i="19"/>
  <c r="N36" i="19"/>
  <c r="N37" i="19"/>
  <c r="N38" i="19"/>
  <c r="K39" i="19"/>
  <c r="N39" i="19"/>
  <c r="N40" i="19"/>
  <c r="C69" i="19"/>
  <c r="D69" i="19"/>
  <c r="E69" i="19"/>
  <c r="F69" i="19"/>
  <c r="G69" i="19"/>
  <c r="H69" i="19"/>
  <c r="I69" i="19"/>
  <c r="J69" i="19"/>
  <c r="K69" i="19"/>
  <c r="L69" i="19"/>
  <c r="M69" i="19"/>
  <c r="N69" i="19"/>
  <c r="O69" i="19"/>
  <c r="P69" i="19"/>
  <c r="K77" i="19"/>
  <c r="C53" i="19"/>
  <c r="C54" i="19" s="1"/>
  <c r="D53" i="19"/>
  <c r="D54" i="19" s="1"/>
  <c r="E53" i="19"/>
  <c r="E54" i="19" s="1"/>
  <c r="F53" i="19"/>
  <c r="F54" i="19" s="1"/>
  <c r="G53" i="19"/>
  <c r="G54" i="19" s="1"/>
  <c r="H53" i="19"/>
  <c r="H54" i="19" s="1"/>
  <c r="I53" i="19"/>
  <c r="I54" i="19" s="1"/>
  <c r="J53" i="19"/>
  <c r="J54" i="19" s="1"/>
  <c r="K53" i="19"/>
  <c r="K54" i="19" s="1"/>
  <c r="L53" i="19"/>
  <c r="L54" i="19" s="1"/>
  <c r="M53" i="19"/>
  <c r="M54" i="19" s="1"/>
  <c r="N53" i="19"/>
  <c r="N54" i="19" s="1"/>
  <c r="O53" i="19"/>
  <c r="O54" i="19" s="1"/>
  <c r="P53" i="19"/>
  <c r="P54" i="19" s="1"/>
  <c r="C60" i="19"/>
  <c r="C63" i="19" s="1"/>
  <c r="D60" i="19"/>
  <c r="D63" i="19" s="1"/>
  <c r="E60" i="19"/>
  <c r="E63" i="19" s="1"/>
  <c r="F60" i="19"/>
  <c r="F63" i="19" s="1"/>
  <c r="G60" i="19"/>
  <c r="G63" i="19" s="1"/>
  <c r="H60" i="19"/>
  <c r="H63" i="19" s="1"/>
  <c r="I60" i="19"/>
  <c r="J60" i="19"/>
  <c r="J63" i="19" s="1"/>
  <c r="K60" i="19"/>
  <c r="K63" i="19" s="1"/>
  <c r="L60" i="19"/>
  <c r="L63" i="19" s="1"/>
  <c r="M60" i="19"/>
  <c r="M63" i="19" s="1"/>
  <c r="N60" i="19"/>
  <c r="N63" i="19" s="1"/>
  <c r="O60" i="19"/>
  <c r="O63" i="19" s="1"/>
  <c r="P60" i="19"/>
  <c r="P63" i="19" s="1"/>
  <c r="I63" i="19"/>
  <c r="K80" i="19"/>
  <c r="C13" i="18"/>
  <c r="D13" i="18"/>
  <c r="E13" i="18"/>
  <c r="F13" i="18"/>
  <c r="G13" i="18"/>
  <c r="H13" i="18"/>
  <c r="I13" i="18"/>
  <c r="I19" i="18" s="1"/>
  <c r="I29" i="18" s="1"/>
  <c r="J13" i="18"/>
  <c r="K13" i="18"/>
  <c r="L13" i="18"/>
  <c r="M13" i="18"/>
  <c r="N13" i="18"/>
  <c r="O13" i="18"/>
  <c r="P13" i="18"/>
  <c r="C18" i="18"/>
  <c r="D18" i="18"/>
  <c r="E18" i="18"/>
  <c r="F18" i="18"/>
  <c r="G18" i="18"/>
  <c r="G19" i="18" s="1"/>
  <c r="H18" i="18"/>
  <c r="I18" i="18"/>
  <c r="J18" i="18"/>
  <c r="K18" i="18"/>
  <c r="L18" i="18"/>
  <c r="M18" i="18"/>
  <c r="N18" i="18"/>
  <c r="N19" i="18" s="1"/>
  <c r="O18" i="18"/>
  <c r="O19" i="18" s="1"/>
  <c r="P18" i="18"/>
  <c r="C26" i="18"/>
  <c r="D26" i="18"/>
  <c r="E26" i="18"/>
  <c r="F26" i="18"/>
  <c r="G26" i="18"/>
  <c r="H26" i="18"/>
  <c r="I26" i="18"/>
  <c r="J26" i="18"/>
  <c r="K26" i="18"/>
  <c r="L26" i="18"/>
  <c r="M26" i="18"/>
  <c r="N26" i="18"/>
  <c r="O26" i="18"/>
  <c r="P26" i="18"/>
  <c r="N36" i="18"/>
  <c r="N37" i="18"/>
  <c r="N38" i="18"/>
  <c r="K39" i="18"/>
  <c r="N39" i="18"/>
  <c r="K77" i="18" s="1"/>
  <c r="N40" i="18"/>
  <c r="C69" i="18"/>
  <c r="D69" i="18"/>
  <c r="E69" i="18"/>
  <c r="F69" i="18"/>
  <c r="G69" i="18"/>
  <c r="H69" i="18"/>
  <c r="I69" i="18"/>
  <c r="J69" i="18"/>
  <c r="K69" i="18"/>
  <c r="L69" i="18"/>
  <c r="M69" i="18"/>
  <c r="N69" i="18"/>
  <c r="O69" i="18"/>
  <c r="P69" i="18"/>
  <c r="C53" i="18"/>
  <c r="C54" i="18" s="1"/>
  <c r="D53" i="18"/>
  <c r="D54" i="18" s="1"/>
  <c r="E53" i="18"/>
  <c r="E54" i="18" s="1"/>
  <c r="F53" i="18"/>
  <c r="F54" i="18" s="1"/>
  <c r="G53" i="18"/>
  <c r="G54" i="18" s="1"/>
  <c r="H53" i="18"/>
  <c r="H54" i="18" s="1"/>
  <c r="I53" i="18"/>
  <c r="I54" i="18" s="1"/>
  <c r="J53" i="18"/>
  <c r="J54" i="18" s="1"/>
  <c r="K53" i="18"/>
  <c r="K54" i="18" s="1"/>
  <c r="L53" i="18"/>
  <c r="L54" i="18" s="1"/>
  <c r="M53" i="18"/>
  <c r="M54" i="18" s="1"/>
  <c r="N53" i="18"/>
  <c r="N54" i="18" s="1"/>
  <c r="O53" i="18"/>
  <c r="O54" i="18" s="1"/>
  <c r="P53" i="18"/>
  <c r="P54" i="18" s="1"/>
  <c r="C60" i="18"/>
  <c r="C63" i="18" s="1"/>
  <c r="D60" i="18"/>
  <c r="D63" i="18" s="1"/>
  <c r="E60" i="18"/>
  <c r="E63" i="18" s="1"/>
  <c r="F60" i="18"/>
  <c r="G60" i="18"/>
  <c r="G63" i="18" s="1"/>
  <c r="H60" i="18"/>
  <c r="H63" i="18" s="1"/>
  <c r="I60" i="18"/>
  <c r="J60" i="18"/>
  <c r="J63" i="18" s="1"/>
  <c r="K60" i="18"/>
  <c r="K63" i="18" s="1"/>
  <c r="L60" i="18"/>
  <c r="L63" i="18" s="1"/>
  <c r="M60" i="18"/>
  <c r="M63" i="18" s="1"/>
  <c r="N60" i="18"/>
  <c r="N63" i="18" s="1"/>
  <c r="O60" i="18"/>
  <c r="O63" i="18" s="1"/>
  <c r="P60" i="18"/>
  <c r="P63" i="18" s="1"/>
  <c r="F63" i="18"/>
  <c r="I63" i="18"/>
  <c r="K80" i="18"/>
  <c r="C13" i="17"/>
  <c r="C19" i="17" s="1"/>
  <c r="C29" i="17" s="1"/>
  <c r="D13" i="17"/>
  <c r="E13" i="17"/>
  <c r="F13" i="17"/>
  <c r="G13" i="17"/>
  <c r="H13" i="17"/>
  <c r="I13" i="17"/>
  <c r="J13" i="17"/>
  <c r="K13" i="17"/>
  <c r="L13" i="17"/>
  <c r="M13" i="17"/>
  <c r="N13" i="17"/>
  <c r="O13" i="17"/>
  <c r="P13" i="17"/>
  <c r="C18" i="17"/>
  <c r="D18" i="17"/>
  <c r="E18" i="17"/>
  <c r="F18" i="17"/>
  <c r="F19" i="17" s="1"/>
  <c r="G18" i="17"/>
  <c r="H18" i="17"/>
  <c r="I18" i="17"/>
  <c r="I19" i="17" s="1"/>
  <c r="J18" i="17"/>
  <c r="K18" i="17"/>
  <c r="L18" i="17"/>
  <c r="M18" i="17"/>
  <c r="N18" i="17"/>
  <c r="O18" i="17"/>
  <c r="P18" i="17"/>
  <c r="P19" i="17" s="1"/>
  <c r="C26" i="17"/>
  <c r="D26" i="17"/>
  <c r="E26" i="17"/>
  <c r="F26" i="17"/>
  <c r="G26" i="17"/>
  <c r="H26" i="17"/>
  <c r="I26" i="17"/>
  <c r="J26" i="17"/>
  <c r="K26" i="17"/>
  <c r="L26" i="17"/>
  <c r="M26" i="17"/>
  <c r="N26" i="17"/>
  <c r="O26" i="17"/>
  <c r="P26" i="17"/>
  <c r="N36" i="17"/>
  <c r="N37" i="17"/>
  <c r="N38" i="17"/>
  <c r="K39" i="17"/>
  <c r="N39" i="17"/>
  <c r="N40" i="17"/>
  <c r="C69" i="17"/>
  <c r="D69" i="17"/>
  <c r="E69" i="17"/>
  <c r="F69" i="17"/>
  <c r="G69" i="17"/>
  <c r="H69" i="17"/>
  <c r="I69" i="17"/>
  <c r="J69" i="17"/>
  <c r="K69" i="17"/>
  <c r="L69" i="17"/>
  <c r="M69" i="17"/>
  <c r="N69" i="17"/>
  <c r="O69" i="17"/>
  <c r="P69" i="17"/>
  <c r="K77" i="17"/>
  <c r="C53" i="17"/>
  <c r="C54" i="17" s="1"/>
  <c r="D53" i="17"/>
  <c r="D54" i="17" s="1"/>
  <c r="E53" i="17"/>
  <c r="E54" i="17" s="1"/>
  <c r="F53" i="17"/>
  <c r="F54" i="17" s="1"/>
  <c r="G53" i="17"/>
  <c r="G54" i="17" s="1"/>
  <c r="H53" i="17"/>
  <c r="H54" i="17" s="1"/>
  <c r="I53" i="17"/>
  <c r="I54" i="17" s="1"/>
  <c r="J53" i="17"/>
  <c r="J54" i="17" s="1"/>
  <c r="K53" i="17"/>
  <c r="K54" i="17" s="1"/>
  <c r="L53" i="17"/>
  <c r="L54" i="17" s="1"/>
  <c r="M53" i="17"/>
  <c r="M54" i="17" s="1"/>
  <c r="N53" i="17"/>
  <c r="N54" i="17" s="1"/>
  <c r="O53" i="17"/>
  <c r="O54" i="17" s="1"/>
  <c r="P53" i="17"/>
  <c r="P54" i="17" s="1"/>
  <c r="C60" i="17"/>
  <c r="C63" i="17" s="1"/>
  <c r="D60" i="17"/>
  <c r="D63" i="17" s="1"/>
  <c r="E60" i="17"/>
  <c r="F60" i="17"/>
  <c r="G60" i="17"/>
  <c r="G63" i="17" s="1"/>
  <c r="H60" i="17"/>
  <c r="H63" i="17" s="1"/>
  <c r="I60" i="17"/>
  <c r="I63" i="17" s="1"/>
  <c r="J60" i="17"/>
  <c r="K60" i="17"/>
  <c r="K63" i="17" s="1"/>
  <c r="L60" i="17"/>
  <c r="L63" i="17" s="1"/>
  <c r="M60" i="17"/>
  <c r="N60" i="17"/>
  <c r="N63" i="17" s="1"/>
  <c r="O60" i="17"/>
  <c r="O63" i="17" s="1"/>
  <c r="P60" i="17"/>
  <c r="P63" i="17" s="1"/>
  <c r="E63" i="17"/>
  <c r="F63" i="17"/>
  <c r="J63" i="17"/>
  <c r="M63" i="17"/>
  <c r="K80" i="17"/>
  <c r="C13" i="16"/>
  <c r="D13" i="16"/>
  <c r="E13" i="16"/>
  <c r="F13" i="16"/>
  <c r="G13" i="16"/>
  <c r="H13" i="16"/>
  <c r="I13" i="16"/>
  <c r="I19" i="16" s="1"/>
  <c r="I29" i="16" s="1"/>
  <c r="J13" i="16"/>
  <c r="K13" i="16"/>
  <c r="L13" i="16"/>
  <c r="M13" i="16"/>
  <c r="N13" i="16"/>
  <c r="O13" i="16"/>
  <c r="P13" i="16"/>
  <c r="C18" i="16"/>
  <c r="C19" i="16" s="1"/>
  <c r="D18" i="16"/>
  <c r="E18" i="16"/>
  <c r="F18" i="16"/>
  <c r="G18" i="16"/>
  <c r="G19" i="16" s="1"/>
  <c r="H18" i="16"/>
  <c r="I18" i="16"/>
  <c r="J18" i="16"/>
  <c r="K18" i="16"/>
  <c r="L18" i="16"/>
  <c r="M18" i="16"/>
  <c r="N18" i="16"/>
  <c r="O18" i="16"/>
  <c r="O19" i="16" s="1"/>
  <c r="P18" i="16"/>
  <c r="C26" i="16"/>
  <c r="D26" i="16"/>
  <c r="E26" i="16"/>
  <c r="F26" i="16"/>
  <c r="G26" i="16"/>
  <c r="H26" i="16"/>
  <c r="I26" i="16"/>
  <c r="J26" i="16"/>
  <c r="K26" i="16"/>
  <c r="L26" i="16"/>
  <c r="M26" i="16"/>
  <c r="N26" i="16"/>
  <c r="O26" i="16"/>
  <c r="P26" i="16"/>
  <c r="N36" i="16"/>
  <c r="N37" i="16"/>
  <c r="N38" i="16"/>
  <c r="K39" i="16"/>
  <c r="N39" i="16"/>
  <c r="N40" i="16"/>
  <c r="C69" i="16"/>
  <c r="D69" i="16"/>
  <c r="E69" i="16"/>
  <c r="F69" i="16"/>
  <c r="G69" i="16"/>
  <c r="H69" i="16"/>
  <c r="I69" i="16"/>
  <c r="J69" i="16"/>
  <c r="K69" i="16"/>
  <c r="L69" i="16"/>
  <c r="M69" i="16"/>
  <c r="N69" i="16"/>
  <c r="O69" i="16"/>
  <c r="P69" i="16"/>
  <c r="K77" i="16"/>
  <c r="C53" i="16"/>
  <c r="C54" i="16" s="1"/>
  <c r="D53" i="16"/>
  <c r="D54" i="16" s="1"/>
  <c r="E53" i="16"/>
  <c r="E54" i="16" s="1"/>
  <c r="F53" i="16"/>
  <c r="F54" i="16" s="1"/>
  <c r="G53" i="16"/>
  <c r="G54" i="16" s="1"/>
  <c r="H53" i="16"/>
  <c r="H54" i="16" s="1"/>
  <c r="I53" i="16"/>
  <c r="I54" i="16" s="1"/>
  <c r="J53" i="16"/>
  <c r="J54" i="16" s="1"/>
  <c r="K53" i="16"/>
  <c r="K54" i="16" s="1"/>
  <c r="L53" i="16"/>
  <c r="L54" i="16" s="1"/>
  <c r="M53" i="16"/>
  <c r="M54" i="16" s="1"/>
  <c r="N53" i="16"/>
  <c r="N54" i="16" s="1"/>
  <c r="O53" i="16"/>
  <c r="O54" i="16" s="1"/>
  <c r="P53" i="16"/>
  <c r="P54" i="16" s="1"/>
  <c r="C60" i="16"/>
  <c r="C63" i="16" s="1"/>
  <c r="D60" i="16"/>
  <c r="D63" i="16" s="1"/>
  <c r="E60" i="16"/>
  <c r="E63" i="16" s="1"/>
  <c r="F60" i="16"/>
  <c r="F63" i="16" s="1"/>
  <c r="G60" i="16"/>
  <c r="H60" i="16"/>
  <c r="I60" i="16"/>
  <c r="I63" i="16" s="1"/>
  <c r="J60" i="16"/>
  <c r="J63" i="16" s="1"/>
  <c r="K60" i="16"/>
  <c r="L60" i="16"/>
  <c r="L63" i="16" s="1"/>
  <c r="M60" i="16"/>
  <c r="M63" i="16" s="1"/>
  <c r="N60" i="16"/>
  <c r="N63" i="16" s="1"/>
  <c r="O60" i="16"/>
  <c r="P60" i="16"/>
  <c r="P63" i="16" s="1"/>
  <c r="G63" i="16"/>
  <c r="H63" i="16"/>
  <c r="K63" i="16"/>
  <c r="O63" i="16"/>
  <c r="K80" i="16"/>
  <c r="C13" i="15"/>
  <c r="D13" i="15"/>
  <c r="E13" i="15"/>
  <c r="F13" i="15"/>
  <c r="G13" i="15"/>
  <c r="H13" i="15"/>
  <c r="I13" i="15"/>
  <c r="J13" i="15"/>
  <c r="K13" i="15"/>
  <c r="L13" i="15"/>
  <c r="M13" i="15"/>
  <c r="N13" i="15"/>
  <c r="O13" i="15"/>
  <c r="P13" i="15"/>
  <c r="C18" i="15"/>
  <c r="D18" i="15"/>
  <c r="E18" i="15"/>
  <c r="F18" i="15"/>
  <c r="G18" i="15"/>
  <c r="H18" i="15"/>
  <c r="I18" i="15"/>
  <c r="J18" i="15"/>
  <c r="K18" i="15"/>
  <c r="L18" i="15"/>
  <c r="M18" i="15"/>
  <c r="N18" i="15"/>
  <c r="O18" i="15"/>
  <c r="P18" i="15"/>
  <c r="C26" i="15"/>
  <c r="D26" i="15"/>
  <c r="E26" i="15"/>
  <c r="F26" i="15"/>
  <c r="G26" i="15"/>
  <c r="H26" i="15"/>
  <c r="I26" i="15"/>
  <c r="J26" i="15"/>
  <c r="K26" i="15"/>
  <c r="L26" i="15"/>
  <c r="M26" i="15"/>
  <c r="N26" i="15"/>
  <c r="O26" i="15"/>
  <c r="P26" i="15"/>
  <c r="N36" i="15"/>
  <c r="N37" i="15"/>
  <c r="N38" i="15"/>
  <c r="K39" i="15"/>
  <c r="N39" i="15"/>
  <c r="N40" i="15"/>
  <c r="C69" i="15"/>
  <c r="D69" i="15"/>
  <c r="E69" i="15"/>
  <c r="F69" i="15"/>
  <c r="G69" i="15"/>
  <c r="H69" i="15"/>
  <c r="I69" i="15"/>
  <c r="J69" i="15"/>
  <c r="K69" i="15"/>
  <c r="L69" i="15"/>
  <c r="M69" i="15"/>
  <c r="N69" i="15"/>
  <c r="O69" i="15"/>
  <c r="P69" i="15"/>
  <c r="K77" i="15"/>
  <c r="C53" i="15"/>
  <c r="C54" i="15" s="1"/>
  <c r="D53" i="15"/>
  <c r="D54" i="15" s="1"/>
  <c r="E53" i="15"/>
  <c r="E54" i="15" s="1"/>
  <c r="F53" i="15"/>
  <c r="F54" i="15" s="1"/>
  <c r="G53" i="15"/>
  <c r="G54" i="15" s="1"/>
  <c r="H53" i="15"/>
  <c r="H54" i="15" s="1"/>
  <c r="I53" i="15"/>
  <c r="I54" i="15" s="1"/>
  <c r="J53" i="15"/>
  <c r="J54" i="15" s="1"/>
  <c r="K53" i="15"/>
  <c r="K54" i="15" s="1"/>
  <c r="L53" i="15"/>
  <c r="L54" i="15" s="1"/>
  <c r="M53" i="15"/>
  <c r="M54" i="15" s="1"/>
  <c r="N53" i="15"/>
  <c r="N54" i="15" s="1"/>
  <c r="O53" i="15"/>
  <c r="O54" i="15" s="1"/>
  <c r="P53" i="15"/>
  <c r="P54" i="15" s="1"/>
  <c r="C60" i="15"/>
  <c r="C63" i="15" s="1"/>
  <c r="D60" i="15"/>
  <c r="D63" i="15" s="1"/>
  <c r="E60" i="15"/>
  <c r="F60" i="15"/>
  <c r="G60" i="15"/>
  <c r="G63" i="15" s="1"/>
  <c r="H60" i="15"/>
  <c r="H63" i="15" s="1"/>
  <c r="I60" i="15"/>
  <c r="J60" i="15"/>
  <c r="J63" i="15" s="1"/>
  <c r="K60" i="15"/>
  <c r="K63" i="15" s="1"/>
  <c r="L60" i="15"/>
  <c r="L63" i="15" s="1"/>
  <c r="M60" i="15"/>
  <c r="M63" i="15" s="1"/>
  <c r="N60" i="15"/>
  <c r="O60" i="15"/>
  <c r="O63" i="15" s="1"/>
  <c r="P60" i="15"/>
  <c r="P63" i="15" s="1"/>
  <c r="E63" i="15"/>
  <c r="F63" i="15"/>
  <c r="I63" i="15"/>
  <c r="N63" i="15"/>
  <c r="K80" i="15"/>
  <c r="C13" i="14"/>
  <c r="D13" i="14"/>
  <c r="E13" i="14"/>
  <c r="F13" i="14"/>
  <c r="G13" i="14"/>
  <c r="H13" i="14"/>
  <c r="I13" i="14"/>
  <c r="J13" i="14"/>
  <c r="K13" i="14"/>
  <c r="L13" i="14"/>
  <c r="M13" i="14"/>
  <c r="N13" i="14"/>
  <c r="O13" i="14"/>
  <c r="P13" i="14"/>
  <c r="C18" i="14"/>
  <c r="D18" i="14"/>
  <c r="E18" i="14"/>
  <c r="F18" i="14"/>
  <c r="F19" i="14" s="1"/>
  <c r="G18" i="14"/>
  <c r="H18" i="14"/>
  <c r="I18" i="14"/>
  <c r="J18" i="14"/>
  <c r="K18" i="14"/>
  <c r="L18" i="14"/>
  <c r="M18" i="14"/>
  <c r="N18" i="14"/>
  <c r="N19" i="14" s="1"/>
  <c r="O18" i="14"/>
  <c r="P18" i="14"/>
  <c r="K19" i="14"/>
  <c r="C26" i="14"/>
  <c r="D26" i="14"/>
  <c r="E26" i="14"/>
  <c r="F26" i="14"/>
  <c r="G26" i="14"/>
  <c r="H26" i="14"/>
  <c r="I26" i="14"/>
  <c r="J26" i="14"/>
  <c r="K26" i="14"/>
  <c r="L26" i="14"/>
  <c r="M26" i="14"/>
  <c r="N26" i="14"/>
  <c r="O26" i="14"/>
  <c r="P26" i="14"/>
  <c r="N36" i="14"/>
  <c r="N37" i="14"/>
  <c r="N38" i="14"/>
  <c r="K39" i="14"/>
  <c r="N39" i="14"/>
  <c r="N40" i="14"/>
  <c r="C69" i="14"/>
  <c r="D69" i="14"/>
  <c r="E69" i="14"/>
  <c r="F69" i="14"/>
  <c r="G69" i="14"/>
  <c r="H69" i="14"/>
  <c r="I69" i="14"/>
  <c r="J69" i="14"/>
  <c r="K69" i="14"/>
  <c r="L69" i="14"/>
  <c r="M69" i="14"/>
  <c r="N69" i="14"/>
  <c r="O69" i="14"/>
  <c r="P69" i="14"/>
  <c r="K77" i="14"/>
  <c r="C53" i="14"/>
  <c r="C54" i="14" s="1"/>
  <c r="D53" i="14"/>
  <c r="D54" i="14" s="1"/>
  <c r="E53" i="14"/>
  <c r="E54" i="14" s="1"/>
  <c r="F53" i="14"/>
  <c r="F54" i="14" s="1"/>
  <c r="G53" i="14"/>
  <c r="G54" i="14" s="1"/>
  <c r="H53" i="14"/>
  <c r="H54" i="14" s="1"/>
  <c r="I53" i="14"/>
  <c r="I54" i="14" s="1"/>
  <c r="J53" i="14"/>
  <c r="J54" i="14" s="1"/>
  <c r="K53" i="14"/>
  <c r="K54" i="14" s="1"/>
  <c r="L53" i="14"/>
  <c r="L54" i="14" s="1"/>
  <c r="M53" i="14"/>
  <c r="M54" i="14" s="1"/>
  <c r="N53" i="14"/>
  <c r="N54" i="14" s="1"/>
  <c r="O53" i="14"/>
  <c r="O54" i="14" s="1"/>
  <c r="P53" i="14"/>
  <c r="P54" i="14" s="1"/>
  <c r="C60" i="14"/>
  <c r="D60" i="14"/>
  <c r="D63" i="14" s="1"/>
  <c r="E60" i="14"/>
  <c r="E63" i="14" s="1"/>
  <c r="F60" i="14"/>
  <c r="F63" i="14" s="1"/>
  <c r="G60" i="14"/>
  <c r="G63" i="14" s="1"/>
  <c r="H60" i="14"/>
  <c r="I60" i="14"/>
  <c r="I63" i="14" s="1"/>
  <c r="J60" i="14"/>
  <c r="J63" i="14" s="1"/>
  <c r="K60" i="14"/>
  <c r="L60" i="14"/>
  <c r="L63" i="14" s="1"/>
  <c r="M60" i="14"/>
  <c r="M63" i="14" s="1"/>
  <c r="N60" i="14"/>
  <c r="N63" i="14" s="1"/>
  <c r="O60" i="14"/>
  <c r="O63" i="14" s="1"/>
  <c r="P60" i="14"/>
  <c r="P63" i="14" s="1"/>
  <c r="C63" i="14"/>
  <c r="H63" i="14"/>
  <c r="K63" i="14"/>
  <c r="K80" i="14"/>
  <c r="E19" i="14"/>
  <c r="E29" i="14" s="1"/>
  <c r="E27" i="14" s="1"/>
  <c r="M19" i="14"/>
  <c r="M29" i="14" s="1"/>
  <c r="M27" i="14" s="1"/>
  <c r="M31" i="14" s="1"/>
  <c r="I19" i="24"/>
  <c r="F19" i="22"/>
  <c r="L19" i="20"/>
  <c r="F19" i="19"/>
  <c r="F29" i="19" s="1"/>
  <c r="O19" i="21"/>
  <c r="O29" i="21" s="1"/>
  <c r="L19" i="19"/>
  <c r="M19" i="18"/>
  <c r="C29" i="24"/>
  <c r="C27" i="24" s="1"/>
  <c r="K76" i="24"/>
  <c r="D3" i="16"/>
  <c r="D48" i="16" s="1"/>
  <c r="P53" i="25" l="1"/>
  <c r="P54" i="25" s="1"/>
  <c r="N29" i="14"/>
  <c r="N27" i="14" s="1"/>
  <c r="N31" i="14" s="1"/>
  <c r="P19" i="14"/>
  <c r="O19" i="14"/>
  <c r="N53" i="25"/>
  <c r="N54" i="25" s="1"/>
  <c r="E53" i="25"/>
  <c r="E54" i="25" s="1"/>
  <c r="H53" i="25"/>
  <c r="H54" i="25" s="1"/>
  <c r="G53" i="25"/>
  <c r="G54" i="25" s="1"/>
  <c r="O53" i="25"/>
  <c r="O54" i="25" s="1"/>
  <c r="K39" i="25"/>
  <c r="L53" i="25"/>
  <c r="L54" i="25" s="1"/>
  <c r="J53" i="25"/>
  <c r="J54" i="25" s="1"/>
  <c r="J8" i="27"/>
  <c r="J53" i="26"/>
  <c r="J54" i="26" s="1"/>
  <c r="N8" i="27"/>
  <c r="N53" i="26"/>
  <c r="N54" i="26" s="1"/>
  <c r="G8" i="27"/>
  <c r="G53" i="26"/>
  <c r="G54" i="26" s="1"/>
  <c r="H8" i="27"/>
  <c r="H53" i="26"/>
  <c r="H54" i="26" s="1"/>
  <c r="E8" i="27"/>
  <c r="E53" i="26"/>
  <c r="E54" i="26" s="1"/>
  <c r="M8" i="27"/>
  <c r="M53" i="26"/>
  <c r="M54" i="26" s="1"/>
  <c r="F8" i="27"/>
  <c r="F53" i="26"/>
  <c r="F54" i="26" s="1"/>
  <c r="P8" i="27"/>
  <c r="P53" i="26"/>
  <c r="P54" i="26" s="1"/>
  <c r="L8" i="27"/>
  <c r="L53" i="26"/>
  <c r="L54" i="26" s="1"/>
  <c r="O8" i="27"/>
  <c r="O53" i="26"/>
  <c r="O54" i="26" s="1"/>
  <c r="K8" i="26"/>
  <c r="M29" i="18"/>
  <c r="I29" i="24"/>
  <c r="I27" i="24" s="1"/>
  <c r="I31" i="24" s="1"/>
  <c r="N29" i="18"/>
  <c r="L19" i="18"/>
  <c r="L29" i="18" s="1"/>
  <c r="L27" i="18" s="1"/>
  <c r="L31" i="18" s="1"/>
  <c r="I29" i="23"/>
  <c r="I27" i="23" s="1"/>
  <c r="I31" i="23" s="1"/>
  <c r="O19" i="23"/>
  <c r="O29" i="23" s="1"/>
  <c r="G19" i="23"/>
  <c r="G29" i="23" s="1"/>
  <c r="G27" i="23" s="1"/>
  <c r="G31" i="23" s="1"/>
  <c r="I53" i="25"/>
  <c r="I54" i="25" s="1"/>
  <c r="K38" i="25"/>
  <c r="K38" i="27"/>
  <c r="L19" i="28"/>
  <c r="I19" i="29"/>
  <c r="I29" i="29" s="1"/>
  <c r="O19" i="29"/>
  <c r="O29" i="29" s="1"/>
  <c r="I19" i="37"/>
  <c r="L29" i="19"/>
  <c r="L27" i="19" s="1"/>
  <c r="L31" i="19" s="1"/>
  <c r="F29" i="17"/>
  <c r="F27" i="17" s="1"/>
  <c r="F31" i="17" s="1"/>
  <c r="L19" i="17"/>
  <c r="L29" i="17" s="1"/>
  <c r="L27" i="17" s="1"/>
  <c r="D29" i="21"/>
  <c r="D27" i="21" s="1"/>
  <c r="D31" i="21" s="1"/>
  <c r="P29" i="24"/>
  <c r="P27" i="24" s="1"/>
  <c r="P31" i="24" s="1"/>
  <c r="H29" i="24"/>
  <c r="H27" i="24" s="1"/>
  <c r="H31" i="24" s="1"/>
  <c r="F19" i="24"/>
  <c r="L19" i="34"/>
  <c r="C19" i="36"/>
  <c r="N19" i="37"/>
  <c r="N29" i="37" s="1"/>
  <c r="K76" i="23"/>
  <c r="J19" i="18"/>
  <c r="J29" i="18" s="1"/>
  <c r="J27" i="18" s="1"/>
  <c r="J31" i="18" s="1"/>
  <c r="P19" i="22"/>
  <c r="M53" i="25"/>
  <c r="M54" i="25" s="1"/>
  <c r="K76" i="25"/>
  <c r="N19" i="25"/>
  <c r="M19" i="29"/>
  <c r="I19" i="31"/>
  <c r="I29" i="31" s="1"/>
  <c r="N19" i="33"/>
  <c r="F19" i="33"/>
  <c r="L19" i="33"/>
  <c r="D19" i="33"/>
  <c r="M19" i="37"/>
  <c r="E19" i="37"/>
  <c r="I8" i="26"/>
  <c r="M19" i="15"/>
  <c r="M29" i="15" s="1"/>
  <c r="M27" i="15" s="1"/>
  <c r="M31" i="15" s="1"/>
  <c r="E19" i="15"/>
  <c r="G19" i="19"/>
  <c r="G29" i="19" s="1"/>
  <c r="G27" i="19" s="1"/>
  <c r="E19" i="19"/>
  <c r="L19" i="24"/>
  <c r="L29" i="24" s="1"/>
  <c r="K76" i="28"/>
  <c r="O19" i="28"/>
  <c r="G19" i="28"/>
  <c r="G29" i="28" s="1"/>
  <c r="K76" i="27"/>
  <c r="C29" i="31"/>
  <c r="E19" i="18"/>
  <c r="E29" i="18" s="1"/>
  <c r="O29" i="28"/>
  <c r="K76" i="29"/>
  <c r="L19" i="37"/>
  <c r="L29" i="37" s="1"/>
  <c r="P19" i="37"/>
  <c r="K38" i="36"/>
  <c r="H19" i="36"/>
  <c r="D19" i="34"/>
  <c r="D29" i="34" s="1"/>
  <c r="D27" i="34" s="1"/>
  <c r="D31" i="34" s="1"/>
  <c r="C29" i="34"/>
  <c r="C27" i="34" s="1"/>
  <c r="C31" i="34" s="1"/>
  <c r="I19" i="34"/>
  <c r="O19" i="34"/>
  <c r="G19" i="34"/>
  <c r="N29" i="33"/>
  <c r="J19" i="33"/>
  <c r="J29" i="33" s="1"/>
  <c r="P19" i="33"/>
  <c r="H19" i="33"/>
  <c r="C27" i="31"/>
  <c r="E29" i="31"/>
  <c r="N19" i="31"/>
  <c r="F19" i="31"/>
  <c r="M19" i="31"/>
  <c r="E19" i="31"/>
  <c r="J19" i="31"/>
  <c r="O19" i="30"/>
  <c r="G19" i="30"/>
  <c r="K19" i="30"/>
  <c r="C19" i="30"/>
  <c r="C29" i="30" s="1"/>
  <c r="K38" i="30"/>
  <c r="K19" i="29"/>
  <c r="K38" i="28"/>
  <c r="J19" i="28"/>
  <c r="J29" i="28" s="1"/>
  <c r="K19" i="28"/>
  <c r="K29" i="28" s="1"/>
  <c r="N19" i="28"/>
  <c r="I19" i="26"/>
  <c r="I29" i="26" s="1"/>
  <c r="N19" i="26"/>
  <c r="O19" i="25"/>
  <c r="N29" i="25"/>
  <c r="C19" i="25"/>
  <c r="K38" i="24"/>
  <c r="N19" i="23"/>
  <c r="N29" i="23" s="1"/>
  <c r="N27" i="23" s="1"/>
  <c r="N31" i="23" s="1"/>
  <c r="F19" i="23"/>
  <c r="D19" i="23"/>
  <c r="D29" i="23" s="1"/>
  <c r="D27" i="23" s="1"/>
  <c r="D31" i="23" s="1"/>
  <c r="P19" i="23"/>
  <c r="F29" i="22"/>
  <c r="G19" i="22"/>
  <c r="E19" i="21"/>
  <c r="O29" i="18"/>
  <c r="O27" i="18" s="1"/>
  <c r="O31" i="18" s="1"/>
  <c r="H19" i="18"/>
  <c r="H29" i="18" s="1"/>
  <c r="H27" i="18" s="1"/>
  <c r="H31" i="18" s="1"/>
  <c r="M19" i="17"/>
  <c r="E19" i="17"/>
  <c r="H19" i="17"/>
  <c r="H29" i="17" s="1"/>
  <c r="H27" i="17" s="1"/>
  <c r="H31" i="17" s="1"/>
  <c r="I29" i="17"/>
  <c r="I27" i="17" s="1"/>
  <c r="G19" i="17"/>
  <c r="G29" i="17" s="1"/>
  <c r="G27" i="17" s="1"/>
  <c r="G31" i="17" s="1"/>
  <c r="H19" i="16"/>
  <c r="G29" i="16"/>
  <c r="G27" i="16" s="1"/>
  <c r="G31" i="16" s="1"/>
  <c r="E19" i="16"/>
  <c r="E29" i="16" s="1"/>
  <c r="E27" i="16" s="1"/>
  <c r="L19" i="16"/>
  <c r="L29" i="16" s="1"/>
  <c r="H19" i="15"/>
  <c r="H29" i="15" s="1"/>
  <c r="H27" i="15" s="1"/>
  <c r="H31" i="15" s="1"/>
  <c r="L19" i="15"/>
  <c r="I19" i="15"/>
  <c r="P19" i="15"/>
  <c r="P29" i="15" s="1"/>
  <c r="P27" i="15" s="1"/>
  <c r="P31" i="15" s="1"/>
  <c r="E29" i="15"/>
  <c r="E27" i="15" s="1"/>
  <c r="E31" i="15" s="1"/>
  <c r="D19" i="15"/>
  <c r="D29" i="15" s="1"/>
  <c r="D27" i="15" s="1"/>
  <c r="D31" i="15" s="1"/>
  <c r="L19" i="14"/>
  <c r="L29" i="14" s="1"/>
  <c r="P29" i="14"/>
  <c r="H19" i="14"/>
  <c r="H29" i="14" s="1"/>
  <c r="H27" i="14" s="1"/>
  <c r="H31" i="14" s="1"/>
  <c r="H19" i="19"/>
  <c r="K19" i="22"/>
  <c r="E19" i="22"/>
  <c r="L19" i="22"/>
  <c r="L29" i="22" s="1"/>
  <c r="L27" i="22" s="1"/>
  <c r="L31" i="22" s="1"/>
  <c r="K19" i="21"/>
  <c r="K29" i="21" s="1"/>
  <c r="K27" i="21" s="1"/>
  <c r="K31" i="21" s="1"/>
  <c r="F19" i="20"/>
  <c r="F29" i="20" s="1"/>
  <c r="F27" i="20" s="1"/>
  <c r="F31" i="20" s="1"/>
  <c r="P19" i="19"/>
  <c r="K38" i="14"/>
  <c r="M19" i="22"/>
  <c r="M29" i="22" s="1"/>
  <c r="P29" i="22"/>
  <c r="P27" i="22" s="1"/>
  <c r="P31" i="22" s="1"/>
  <c r="N19" i="21"/>
  <c r="N29" i="21" s="1"/>
  <c r="N27" i="21" s="1"/>
  <c r="N31" i="21" s="1"/>
  <c r="M19" i="21"/>
  <c r="M29" i="21" s="1"/>
  <c r="M27" i="21" s="1"/>
  <c r="M31" i="21" s="1"/>
  <c r="H29" i="21"/>
  <c r="H27" i="21" s="1"/>
  <c r="H31" i="21" s="1"/>
  <c r="E19" i="20"/>
  <c r="E29" i="20" s="1"/>
  <c r="E27" i="20" s="1"/>
  <c r="E31" i="20" s="1"/>
  <c r="I19" i="20"/>
  <c r="I29" i="20" s="1"/>
  <c r="I27" i="20" s="1"/>
  <c r="I31" i="20" s="1"/>
  <c r="O19" i="19"/>
  <c r="O29" i="19" s="1"/>
  <c r="O27" i="19" s="1"/>
  <c r="O31" i="19" s="1"/>
  <c r="N19" i="19"/>
  <c r="N29" i="19" s="1"/>
  <c r="M19" i="19"/>
  <c r="M29" i="19" s="1"/>
  <c r="F7" i="15"/>
  <c r="L29" i="15"/>
  <c r="L27" i="15" s="1"/>
  <c r="L31" i="15" s="1"/>
  <c r="P29" i="37"/>
  <c r="M19" i="36"/>
  <c r="I19" i="36"/>
  <c r="E19" i="36"/>
  <c r="E29" i="36" s="1"/>
  <c r="K19" i="36"/>
  <c r="K29" i="36" s="1"/>
  <c r="G19" i="36"/>
  <c r="G29" i="36" s="1"/>
  <c r="P19" i="35"/>
  <c r="O29" i="35"/>
  <c r="L19" i="35"/>
  <c r="L29" i="35" s="1"/>
  <c r="J19" i="35"/>
  <c r="F19" i="35"/>
  <c r="F29" i="35" s="1"/>
  <c r="P29" i="33"/>
  <c r="L29" i="33"/>
  <c r="H29" i="33"/>
  <c r="D29" i="33"/>
  <c r="D27" i="33" s="1"/>
  <c r="D31" i="33" s="1"/>
  <c r="C19" i="33"/>
  <c r="C29" i="33" s="1"/>
  <c r="C27" i="33" s="1"/>
  <c r="C31" i="33" s="1"/>
  <c r="J19" i="32"/>
  <c r="F19" i="32"/>
  <c r="F29" i="32" s="1"/>
  <c r="K19" i="31"/>
  <c r="K29" i="31" s="1"/>
  <c r="G19" i="31"/>
  <c r="D29" i="31"/>
  <c r="D27" i="31" s="1"/>
  <c r="M29" i="31"/>
  <c r="P19" i="30"/>
  <c r="P29" i="30" s="1"/>
  <c r="L19" i="30"/>
  <c r="H19" i="30"/>
  <c r="D19" i="30"/>
  <c r="G19" i="29"/>
  <c r="C19" i="27"/>
  <c r="C29" i="27" s="1"/>
  <c r="C27" i="27" s="1"/>
  <c r="C31" i="27" s="1"/>
  <c r="P19" i="27"/>
  <c r="P29" i="27" s="1"/>
  <c r="L19" i="27"/>
  <c r="L29" i="27" s="1"/>
  <c r="H19" i="27"/>
  <c r="H29" i="27" s="1"/>
  <c r="L19" i="26"/>
  <c r="L29" i="26" s="1"/>
  <c r="L27" i="26" s="1"/>
  <c r="L31" i="26" s="1"/>
  <c r="H19" i="26"/>
  <c r="D19" i="26"/>
  <c r="J19" i="25"/>
  <c r="J29" i="25" s="1"/>
  <c r="O29" i="25"/>
  <c r="N19" i="24"/>
  <c r="N29" i="24" s="1"/>
  <c r="N27" i="24" s="1"/>
  <c r="N31" i="24" s="1"/>
  <c r="M19" i="24"/>
  <c r="M29" i="24" s="1"/>
  <c r="M27" i="24" s="1"/>
  <c r="M31" i="24" s="1"/>
  <c r="E19" i="24"/>
  <c r="E29" i="24" s="1"/>
  <c r="E27" i="24" s="1"/>
  <c r="E31" i="24" s="1"/>
  <c r="P29" i="23"/>
  <c r="P27" i="23" s="1"/>
  <c r="P31" i="23" s="1"/>
  <c r="H29" i="22"/>
  <c r="H27" i="22" s="1"/>
  <c r="H31" i="22" s="1"/>
  <c r="O19" i="22"/>
  <c r="O29" i="22" s="1"/>
  <c r="O27" i="22" s="1"/>
  <c r="O31" i="22" s="1"/>
  <c r="N19" i="22"/>
  <c r="N29" i="22" s="1"/>
  <c r="N27" i="22" s="1"/>
  <c r="N31" i="22" s="1"/>
  <c r="J19" i="22"/>
  <c r="J29" i="22" s="1"/>
  <c r="J27" i="22" s="1"/>
  <c r="J31" i="22" s="1"/>
  <c r="P29" i="21"/>
  <c r="P27" i="21" s="1"/>
  <c r="P31" i="21" s="1"/>
  <c r="L29" i="21"/>
  <c r="L27" i="21" s="1"/>
  <c r="L31" i="21" s="1"/>
  <c r="I19" i="21"/>
  <c r="I29" i="21" s="1"/>
  <c r="I27" i="21" s="1"/>
  <c r="G19" i="21"/>
  <c r="G29" i="21" s="1"/>
  <c r="C19" i="21"/>
  <c r="C29" i="21" s="1"/>
  <c r="C27" i="21" s="1"/>
  <c r="C31" i="21" s="1"/>
  <c r="K38" i="21"/>
  <c r="E29" i="21"/>
  <c r="E27" i="21" s="1"/>
  <c r="E31" i="21" s="1"/>
  <c r="H29" i="20"/>
  <c r="H27" i="20" s="1"/>
  <c r="H31" i="20" s="1"/>
  <c r="M19" i="20"/>
  <c r="M29" i="20" s="1"/>
  <c r="M27" i="20" s="1"/>
  <c r="M31" i="20" s="1"/>
  <c r="O19" i="20"/>
  <c r="O29" i="20" s="1"/>
  <c r="O27" i="20" s="1"/>
  <c r="O31" i="20" s="1"/>
  <c r="G19" i="20"/>
  <c r="G29" i="20" s="1"/>
  <c r="G27" i="20" s="1"/>
  <c r="G31" i="20" s="1"/>
  <c r="D19" i="20"/>
  <c r="N19" i="20"/>
  <c r="N29" i="20" s="1"/>
  <c r="N27" i="20" s="1"/>
  <c r="N31" i="20" s="1"/>
  <c r="H29" i="19"/>
  <c r="G29" i="18"/>
  <c r="G27" i="18" s="1"/>
  <c r="G31" i="18" s="1"/>
  <c r="D19" i="18"/>
  <c r="D29" i="18" s="1"/>
  <c r="D27" i="18" s="1"/>
  <c r="D31" i="18" s="1"/>
  <c r="P29" i="17"/>
  <c r="P27" i="17" s="1"/>
  <c r="P31" i="17" s="1"/>
  <c r="M19" i="16"/>
  <c r="M29" i="16" s="1"/>
  <c r="M27" i="16" s="1"/>
  <c r="M31" i="16" s="1"/>
  <c r="K19" i="16"/>
  <c r="K29" i="16" s="1"/>
  <c r="C19" i="15"/>
  <c r="C29" i="15" s="1"/>
  <c r="C27" i="15" s="1"/>
  <c r="C31" i="15" s="1"/>
  <c r="O29" i="14"/>
  <c r="O27" i="14" s="1"/>
  <c r="O31" i="14" s="1"/>
  <c r="K29" i="14"/>
  <c r="K27" i="14" s="1"/>
  <c r="K31" i="14" s="1"/>
  <c r="G19" i="14"/>
  <c r="G29" i="14" s="1"/>
  <c r="G27" i="14" s="1"/>
  <c r="G31" i="14" s="1"/>
  <c r="I29" i="15"/>
  <c r="I27" i="15" s="1"/>
  <c r="I31" i="15" s="1"/>
  <c r="D48" i="14"/>
  <c r="D49" i="14"/>
  <c r="C27" i="17"/>
  <c r="C31" i="17" s="1"/>
  <c r="I19" i="14"/>
  <c r="I29" i="14" s="1"/>
  <c r="I27" i="14" s="1"/>
  <c r="I31" i="14" s="1"/>
  <c r="N19" i="16"/>
  <c r="N29" i="16" s="1"/>
  <c r="F19" i="16"/>
  <c r="F29" i="16" s="1"/>
  <c r="F27" i="16" s="1"/>
  <c r="F31" i="16" s="1"/>
  <c r="K38" i="19"/>
  <c r="C29" i="19"/>
  <c r="C27" i="19" s="1"/>
  <c r="C31" i="19" s="1"/>
  <c r="J29" i="23"/>
  <c r="J27" i="23" s="1"/>
  <c r="J31" i="23" s="1"/>
  <c r="K38" i="23"/>
  <c r="L29" i="28"/>
  <c r="F29" i="14"/>
  <c r="E29" i="17"/>
  <c r="E27" i="17" s="1"/>
  <c r="E31" i="17" s="1"/>
  <c r="P19" i="18"/>
  <c r="P29" i="18" s="1"/>
  <c r="P27" i="18" s="1"/>
  <c r="P31" i="18" s="1"/>
  <c r="F29" i="21"/>
  <c r="F27" i="21" s="1"/>
  <c r="F31" i="21" s="1"/>
  <c r="E29" i="22"/>
  <c r="E27" i="22" s="1"/>
  <c r="E31" i="22" s="1"/>
  <c r="F29" i="24"/>
  <c r="F27" i="24" s="1"/>
  <c r="F31" i="24" s="1"/>
  <c r="K76" i="18"/>
  <c r="J19" i="21"/>
  <c r="J29" i="21" s="1"/>
  <c r="J27" i="21" s="1"/>
  <c r="J31" i="21" s="1"/>
  <c r="I19" i="22"/>
  <c r="I29" i="22" s="1"/>
  <c r="I27" i="22" s="1"/>
  <c r="I31" i="22" s="1"/>
  <c r="M19" i="33"/>
  <c r="I19" i="33"/>
  <c r="I29" i="33" s="1"/>
  <c r="E19" i="33"/>
  <c r="K19" i="33"/>
  <c r="K29" i="33" s="1"/>
  <c r="G19" i="33"/>
  <c r="G29" i="33" s="1"/>
  <c r="N19" i="34"/>
  <c r="N29" i="34" s="1"/>
  <c r="J19" i="34"/>
  <c r="J29" i="34" s="1"/>
  <c r="F19" i="34"/>
  <c r="F29" i="34" s="1"/>
  <c r="P19" i="34"/>
  <c r="P29" i="34" s="1"/>
  <c r="H19" i="34"/>
  <c r="H29" i="34" s="1"/>
  <c r="O19" i="15"/>
  <c r="K19" i="15"/>
  <c r="K29" i="15" s="1"/>
  <c r="K27" i="15" s="1"/>
  <c r="K31" i="15" s="1"/>
  <c r="G19" i="15"/>
  <c r="G29" i="15" s="1"/>
  <c r="G27" i="15" s="1"/>
  <c r="G31" i="15" s="1"/>
  <c r="N19" i="15"/>
  <c r="N29" i="15" s="1"/>
  <c r="J19" i="15"/>
  <c r="J29" i="15" s="1"/>
  <c r="F19" i="15"/>
  <c r="F29" i="15" s="1"/>
  <c r="F27" i="15" s="1"/>
  <c r="F31" i="15" s="1"/>
  <c r="D19" i="17"/>
  <c r="D29" i="17" s="1"/>
  <c r="D27" i="17" s="1"/>
  <c r="D31" i="17" s="1"/>
  <c r="N19" i="17"/>
  <c r="J19" i="17"/>
  <c r="F19" i="18"/>
  <c r="F29" i="18" s="1"/>
  <c r="D29" i="20"/>
  <c r="D27" i="20" s="1"/>
  <c r="D31" i="20" s="1"/>
  <c r="F29" i="26"/>
  <c r="F27" i="26" s="1"/>
  <c r="F31" i="26" s="1"/>
  <c r="E19" i="26"/>
  <c r="O19" i="26"/>
  <c r="K19" i="26"/>
  <c r="K29" i="26" s="1"/>
  <c r="N29" i="28"/>
  <c r="P19" i="31"/>
  <c r="P29" i="31" s="1"/>
  <c r="L19" i="31"/>
  <c r="L29" i="31" s="1"/>
  <c r="H19" i="31"/>
  <c r="H29" i="31" s="1"/>
  <c r="K76" i="32"/>
  <c r="H19" i="37"/>
  <c r="H29" i="37" s="1"/>
  <c r="E19" i="29"/>
  <c r="E29" i="29" s="1"/>
  <c r="G29" i="31"/>
  <c r="O19" i="32"/>
  <c r="G19" i="32"/>
  <c r="G29" i="32" s="1"/>
  <c r="C19" i="32"/>
  <c r="C29" i="32" s="1"/>
  <c r="M19" i="32"/>
  <c r="M29" i="32" s="1"/>
  <c r="I19" i="32"/>
  <c r="I29" i="32" s="1"/>
  <c r="E19" i="32"/>
  <c r="E29" i="32" s="1"/>
  <c r="M29" i="36"/>
  <c r="I29" i="36"/>
  <c r="N19" i="36"/>
  <c r="N29" i="36" s="1"/>
  <c r="J19" i="36"/>
  <c r="J29" i="36" s="1"/>
  <c r="F19" i="36"/>
  <c r="F29" i="36" s="1"/>
  <c r="I29" i="37"/>
  <c r="D19" i="14"/>
  <c r="O19" i="17"/>
  <c r="O29" i="17" s="1"/>
  <c r="O27" i="17" s="1"/>
  <c r="O31" i="17" s="1"/>
  <c r="K19" i="17"/>
  <c r="K29" i="17" s="1"/>
  <c r="J19" i="19"/>
  <c r="D19" i="19"/>
  <c r="D29" i="19" s="1"/>
  <c r="D27" i="19" s="1"/>
  <c r="D31" i="19" s="1"/>
  <c r="P19" i="20"/>
  <c r="P29" i="20" s="1"/>
  <c r="P27" i="20" s="1"/>
  <c r="P31" i="20" s="1"/>
  <c r="K29" i="24"/>
  <c r="K27" i="24" s="1"/>
  <c r="L19" i="25"/>
  <c r="H19" i="25"/>
  <c r="N29" i="26"/>
  <c r="N27" i="26" s="1"/>
  <c r="N31" i="26" s="1"/>
  <c r="J29" i="26"/>
  <c r="J27" i="26" s="1"/>
  <c r="J31" i="26" s="1"/>
  <c r="D29" i="26"/>
  <c r="F29" i="33"/>
  <c r="K19" i="18"/>
  <c r="K29" i="18" s="1"/>
  <c r="K27" i="18" s="1"/>
  <c r="K31" i="18" s="1"/>
  <c r="C19" i="18"/>
  <c r="C29" i="18" s="1"/>
  <c r="J29" i="19"/>
  <c r="J27" i="19" s="1"/>
  <c r="J31" i="19" s="1"/>
  <c r="G29" i="22"/>
  <c r="G27" i="22" s="1"/>
  <c r="G31" i="22" s="1"/>
  <c r="C19" i="23"/>
  <c r="C29" i="23" s="1"/>
  <c r="C27" i="23" s="1"/>
  <c r="C31" i="23" s="1"/>
  <c r="D19" i="24"/>
  <c r="D29" i="24" s="1"/>
  <c r="D27" i="24" s="1"/>
  <c r="D31" i="24" s="1"/>
  <c r="M19" i="25"/>
  <c r="M19" i="27"/>
  <c r="M29" i="27" s="1"/>
  <c r="I19" i="27"/>
  <c r="I29" i="27" s="1"/>
  <c r="E19" i="27"/>
  <c r="E29" i="27" s="1"/>
  <c r="K19" i="27"/>
  <c r="K29" i="27" s="1"/>
  <c r="M29" i="28"/>
  <c r="F19" i="28"/>
  <c r="F29" i="28" s="1"/>
  <c r="D19" i="28"/>
  <c r="D29" i="28" s="1"/>
  <c r="D27" i="28" s="1"/>
  <c r="D31" i="28" s="1"/>
  <c r="K29" i="29"/>
  <c r="G29" i="29"/>
  <c r="C29" i="29"/>
  <c r="C27" i="29" s="1"/>
  <c r="C31" i="29" s="1"/>
  <c r="J19" i="29"/>
  <c r="J29" i="29" s="1"/>
  <c r="F19" i="29"/>
  <c r="F29" i="29" s="1"/>
  <c r="P19" i="29"/>
  <c r="L19" i="29"/>
  <c r="H19" i="29"/>
  <c r="H29" i="29" s="1"/>
  <c r="D19" i="29"/>
  <c r="D29" i="29" s="1"/>
  <c r="D27" i="29" s="1"/>
  <c r="D31" i="29" s="1"/>
  <c r="N19" i="32"/>
  <c r="N29" i="32" s="1"/>
  <c r="O29" i="34"/>
  <c r="G29" i="34"/>
  <c r="C29" i="36"/>
  <c r="C27" i="36" s="1"/>
  <c r="C31" i="36" s="1"/>
  <c r="O19" i="36"/>
  <c r="O29" i="36" s="1"/>
  <c r="M7" i="15"/>
  <c r="K38" i="22"/>
  <c r="H7" i="15"/>
  <c r="L31" i="17"/>
  <c r="D5" i="16"/>
  <c r="D50" i="16" s="1"/>
  <c r="D50" i="14"/>
  <c r="D49" i="15"/>
  <c r="D4" i="16"/>
  <c r="C7" i="16"/>
  <c r="G7" i="16" s="1"/>
  <c r="D47" i="16"/>
  <c r="D2" i="17"/>
  <c r="C7" i="17" s="1"/>
  <c r="O52" i="17" s="1"/>
  <c r="L7" i="15"/>
  <c r="D52" i="15"/>
  <c r="G52" i="15"/>
  <c r="K52" i="15"/>
  <c r="D47" i="15"/>
  <c r="D47" i="14"/>
  <c r="C7" i="14"/>
  <c r="J7" i="15"/>
  <c r="P7" i="15"/>
  <c r="I7" i="15"/>
  <c r="I52" i="15"/>
  <c r="H52" i="15"/>
  <c r="L52" i="15"/>
  <c r="M52" i="15"/>
  <c r="L27" i="23"/>
  <c r="L31" i="23" s="1"/>
  <c r="L27" i="16"/>
  <c r="L31" i="16" s="1"/>
  <c r="O27" i="25"/>
  <c r="O31" i="25" s="1"/>
  <c r="K76" i="17"/>
  <c r="C31" i="24"/>
  <c r="E7" i="15"/>
  <c r="P52" i="15"/>
  <c r="C52" i="15"/>
  <c r="D7" i="15"/>
  <c r="O52" i="15"/>
  <c r="N7" i="15"/>
  <c r="N52" i="15"/>
  <c r="K38" i="17"/>
  <c r="F29" i="23"/>
  <c r="F27" i="23" s="1"/>
  <c r="F31" i="23" s="1"/>
  <c r="K76" i="21"/>
  <c r="D29" i="22"/>
  <c r="D27" i="22" s="1"/>
  <c r="D31" i="22" s="1"/>
  <c r="E19" i="25"/>
  <c r="E29" i="25" s="1"/>
  <c r="E27" i="25" s="1"/>
  <c r="E31" i="25" s="1"/>
  <c r="H29" i="26"/>
  <c r="G7" i="15"/>
  <c r="J52" i="15"/>
  <c r="E52" i="15"/>
  <c r="K7" i="15"/>
  <c r="O7" i="15"/>
  <c r="F52" i="15"/>
  <c r="K38" i="26"/>
  <c r="E29" i="19"/>
  <c r="E27" i="19" s="1"/>
  <c r="E31" i="19" s="1"/>
  <c r="I29" i="19"/>
  <c r="I27" i="19" s="1"/>
  <c r="I31" i="19" s="1"/>
  <c r="H29" i="25"/>
  <c r="H27" i="25" s="1"/>
  <c r="H31" i="25" s="1"/>
  <c r="E31" i="14"/>
  <c r="M29" i="17"/>
  <c r="M27" i="17" s="1"/>
  <c r="M31" i="17" s="1"/>
  <c r="L29" i="20"/>
  <c r="L27" i="20" s="1"/>
  <c r="L31" i="20" s="1"/>
  <c r="K76" i="15"/>
  <c r="K38" i="16"/>
  <c r="K76" i="19"/>
  <c r="O29" i="15"/>
  <c r="O27" i="15" s="1"/>
  <c r="O31" i="15" s="1"/>
  <c r="K76" i="16"/>
  <c r="O29" i="16"/>
  <c r="O27" i="16" s="1"/>
  <c r="O31" i="16" s="1"/>
  <c r="C29" i="16"/>
  <c r="C27" i="16" s="1"/>
  <c r="C31" i="16" s="1"/>
  <c r="N29" i="17"/>
  <c r="N27" i="17" s="1"/>
  <c r="N31" i="17" s="1"/>
  <c r="J29" i="17"/>
  <c r="J27" i="17" s="1"/>
  <c r="J31" i="17" s="1"/>
  <c r="K38" i="20"/>
  <c r="K29" i="22"/>
  <c r="K27" i="22" s="1"/>
  <c r="K31" i="22" s="1"/>
  <c r="L29" i="25"/>
  <c r="L27" i="25" s="1"/>
  <c r="L31" i="25" s="1"/>
  <c r="P19" i="25"/>
  <c r="P29" i="25" s="1"/>
  <c r="P27" i="25" s="1"/>
  <c r="P31" i="25" s="1"/>
  <c r="I19" i="25"/>
  <c r="K76" i="26"/>
  <c r="M19" i="26"/>
  <c r="M29" i="26" s="1"/>
  <c r="K76" i="30"/>
  <c r="O29" i="32"/>
  <c r="K29" i="32"/>
  <c r="K76" i="37"/>
  <c r="D29" i="14"/>
  <c r="J19" i="14"/>
  <c r="J29" i="14" s="1"/>
  <c r="K76" i="20"/>
  <c r="C29" i="20"/>
  <c r="C27" i="20" s="1"/>
  <c r="C31" i="20" s="1"/>
  <c r="K19" i="20"/>
  <c r="K29" i="20" s="1"/>
  <c r="C19" i="22"/>
  <c r="C29" i="22" s="1"/>
  <c r="K19" i="23"/>
  <c r="K29" i="23" s="1"/>
  <c r="K27" i="23" s="1"/>
  <c r="K31" i="23" s="1"/>
  <c r="J19" i="24"/>
  <c r="G29" i="25"/>
  <c r="G27" i="25" s="1"/>
  <c r="G31" i="25" s="1"/>
  <c r="C29" i="25"/>
  <c r="C27" i="25" s="1"/>
  <c r="C31" i="25" s="1"/>
  <c r="D19" i="25"/>
  <c r="K19" i="25"/>
  <c r="K29" i="25" s="1"/>
  <c r="P19" i="26"/>
  <c r="P29" i="26" s="1"/>
  <c r="P27" i="26" s="1"/>
  <c r="P31" i="26" s="1"/>
  <c r="O29" i="26"/>
  <c r="O27" i="26" s="1"/>
  <c r="O31" i="26" s="1"/>
  <c r="G19" i="26"/>
  <c r="G29" i="26" s="1"/>
  <c r="G27" i="26" s="1"/>
  <c r="G31" i="26" s="1"/>
  <c r="C19" i="26"/>
  <c r="C29" i="26" s="1"/>
  <c r="C27" i="26" s="1"/>
  <c r="C31" i="26" s="1"/>
  <c r="D19" i="27"/>
  <c r="D29" i="27" s="1"/>
  <c r="D27" i="27" s="1"/>
  <c r="D31" i="27" s="1"/>
  <c r="N19" i="27"/>
  <c r="N29" i="27" s="1"/>
  <c r="J19" i="27"/>
  <c r="J29" i="27" s="1"/>
  <c r="F19" i="27"/>
  <c r="F29" i="27" s="1"/>
  <c r="P29" i="29"/>
  <c r="O29" i="30"/>
  <c r="L29" i="34"/>
  <c r="M29" i="37"/>
  <c r="K76" i="14"/>
  <c r="C19" i="14"/>
  <c r="P19" i="16"/>
  <c r="P29" i="16" s="1"/>
  <c r="D19" i="16"/>
  <c r="D29" i="16" s="1"/>
  <c r="J19" i="16"/>
  <c r="J29" i="16" s="1"/>
  <c r="J27" i="16" s="1"/>
  <c r="J31" i="16" s="1"/>
  <c r="K38" i="18"/>
  <c r="K19" i="19"/>
  <c r="K29" i="19" s="1"/>
  <c r="J19" i="20"/>
  <c r="H19" i="23"/>
  <c r="M29" i="25"/>
  <c r="M27" i="25" s="1"/>
  <c r="M31" i="25" s="1"/>
  <c r="F19" i="25"/>
  <c r="F29" i="25" s="1"/>
  <c r="F27" i="25" s="1"/>
  <c r="F31" i="25" s="1"/>
  <c r="E29" i="26"/>
  <c r="O19" i="27"/>
  <c r="O29" i="27" s="1"/>
  <c r="G19" i="27"/>
  <c r="G29" i="27" s="1"/>
  <c r="P19" i="28"/>
  <c r="P29" i="28" s="1"/>
  <c r="K38" i="33"/>
  <c r="I19" i="28"/>
  <c r="I29" i="28" s="1"/>
  <c r="E19" i="28"/>
  <c r="N19" i="30"/>
  <c r="N29" i="30" s="1"/>
  <c r="J19" i="30"/>
  <c r="F19" i="30"/>
  <c r="F29" i="30" s="1"/>
  <c r="N29" i="31"/>
  <c r="J29" i="31"/>
  <c r="F29" i="31"/>
  <c r="P19" i="32"/>
  <c r="P29" i="32" s="1"/>
  <c r="L19" i="32"/>
  <c r="L29" i="32" s="1"/>
  <c r="H19" i="32"/>
  <c r="H29" i="32" s="1"/>
  <c r="D19" i="32"/>
  <c r="J29" i="35"/>
  <c r="P29" i="35"/>
  <c r="K38" i="37"/>
  <c r="H19" i="28"/>
  <c r="H29" i="28" s="1"/>
  <c r="C19" i="28"/>
  <c r="C29" i="28" s="1"/>
  <c r="C27" i="28" s="1"/>
  <c r="M29" i="29"/>
  <c r="K29" i="30"/>
  <c r="G29" i="30"/>
  <c r="J29" i="32"/>
  <c r="O29" i="33"/>
  <c r="K76" i="34"/>
  <c r="M29" i="34"/>
  <c r="E29" i="34"/>
  <c r="K29" i="35"/>
  <c r="G29" i="35"/>
  <c r="M19" i="35"/>
  <c r="M29" i="35" s="1"/>
  <c r="I19" i="35"/>
  <c r="I29" i="35" s="1"/>
  <c r="E19" i="35"/>
  <c r="E29" i="35" s="1"/>
  <c r="E29" i="37"/>
  <c r="O19" i="37"/>
  <c r="K19" i="37"/>
  <c r="K29" i="37" s="1"/>
  <c r="G19" i="37"/>
  <c r="G29" i="37" s="1"/>
  <c r="C19" i="37"/>
  <c r="C29" i="37" s="1"/>
  <c r="L29" i="29"/>
  <c r="N19" i="29"/>
  <c r="M19" i="30"/>
  <c r="M29" i="30" s="1"/>
  <c r="I19" i="30"/>
  <c r="I29" i="30" s="1"/>
  <c r="E19" i="30"/>
  <c r="K76" i="31"/>
  <c r="K76" i="33"/>
  <c r="N19" i="35"/>
  <c r="N29" i="35" s="1"/>
  <c r="H19" i="35"/>
  <c r="H29" i="35" s="1"/>
  <c r="D19" i="35"/>
  <c r="D29" i="35" s="1"/>
  <c r="H29" i="36"/>
  <c r="P19" i="36"/>
  <c r="P29" i="36" s="1"/>
  <c r="L19" i="36"/>
  <c r="L29" i="36" s="1"/>
  <c r="D19" i="36"/>
  <c r="D19" i="37"/>
  <c r="D29" i="37" s="1"/>
  <c r="D27" i="37" s="1"/>
  <c r="D31" i="37" s="1"/>
  <c r="J19" i="37"/>
  <c r="J29" i="37" s="1"/>
  <c r="F19" i="37"/>
  <c r="F29" i="37" s="1"/>
  <c r="D3" i="17"/>
  <c r="L27" i="14"/>
  <c r="L31" i="14" s="1"/>
  <c r="M27" i="18"/>
  <c r="M31" i="18" s="1"/>
  <c r="N27" i="19"/>
  <c r="N31" i="19" s="1"/>
  <c r="P27" i="14"/>
  <c r="P31" i="14" s="1"/>
  <c r="I27" i="18"/>
  <c r="I31" i="18" s="1"/>
  <c r="H27" i="19"/>
  <c r="H31" i="19" s="1"/>
  <c r="F27" i="22"/>
  <c r="F31" i="22" s="1"/>
  <c r="N27" i="16"/>
  <c r="N31" i="16" s="1"/>
  <c r="F27" i="14"/>
  <c r="F31" i="14" s="1"/>
  <c r="N27" i="18"/>
  <c r="N31" i="18" s="1"/>
  <c r="E27" i="18"/>
  <c r="F27" i="19"/>
  <c r="F31" i="19" s="1"/>
  <c r="O27" i="23"/>
  <c r="O31" i="23" s="1"/>
  <c r="N27" i="25"/>
  <c r="N31" i="25" s="1"/>
  <c r="F27" i="18"/>
  <c r="F31" i="18" s="1"/>
  <c r="M27" i="22"/>
  <c r="M31" i="22" s="1"/>
  <c r="E27" i="23"/>
  <c r="E31" i="23" s="1"/>
  <c r="N27" i="15"/>
  <c r="N31" i="15" s="1"/>
  <c r="O27" i="21"/>
  <c r="O31" i="21" s="1"/>
  <c r="I27" i="16"/>
  <c r="I31" i="16" s="1"/>
  <c r="L27" i="24"/>
  <c r="L31" i="24" s="1"/>
  <c r="P29" i="19"/>
  <c r="G31" i="24"/>
  <c r="D27" i="14"/>
  <c r="D31" i="14" s="1"/>
  <c r="K27" i="25"/>
  <c r="K31" i="25" s="1"/>
  <c r="D27" i="26"/>
  <c r="D31" i="26" s="1"/>
  <c r="H29" i="16"/>
  <c r="I29" i="25"/>
  <c r="K38" i="15"/>
  <c r="M29" i="33"/>
  <c r="E29" i="28"/>
  <c r="N29" i="29"/>
  <c r="L29" i="30"/>
  <c r="H29" i="30"/>
  <c r="D29" i="30"/>
  <c r="J29" i="30"/>
  <c r="K38" i="32"/>
  <c r="K38" i="34"/>
  <c r="K76" i="36"/>
  <c r="E29" i="33"/>
  <c r="K76" i="35"/>
  <c r="C29" i="35"/>
  <c r="K38" i="35"/>
  <c r="K38" i="31"/>
  <c r="I29" i="34"/>
  <c r="O29" i="37"/>
  <c r="O27" i="27" l="1"/>
  <c r="O31" i="27" s="1"/>
  <c r="M27" i="27"/>
  <c r="M31" i="27" s="1"/>
  <c r="G27" i="27"/>
  <c r="G31" i="27" s="1"/>
  <c r="H27" i="27"/>
  <c r="H31" i="27" s="1"/>
  <c r="P27" i="27"/>
  <c r="P31" i="27" s="1"/>
  <c r="J27" i="27"/>
  <c r="J31" i="27" s="1"/>
  <c r="C31" i="31"/>
  <c r="F8" i="28"/>
  <c r="F27" i="28" s="1"/>
  <c r="F31" i="28" s="1"/>
  <c r="F53" i="27"/>
  <c r="F54" i="27" s="1"/>
  <c r="I27" i="26"/>
  <c r="I31" i="26" s="1"/>
  <c r="P8" i="28"/>
  <c r="P53" i="27"/>
  <c r="P54" i="27" s="1"/>
  <c r="K37" i="24"/>
  <c r="H8" i="28"/>
  <c r="H27" i="28" s="1"/>
  <c r="H31" i="28" s="1"/>
  <c r="H53" i="27"/>
  <c r="H54" i="27" s="1"/>
  <c r="K8" i="27"/>
  <c r="K53" i="26"/>
  <c r="K54" i="26" s="1"/>
  <c r="F27" i="27"/>
  <c r="F31" i="27" s="1"/>
  <c r="O8" i="28"/>
  <c r="O27" i="28" s="1"/>
  <c r="O31" i="28" s="1"/>
  <c r="O53" i="27"/>
  <c r="O54" i="27" s="1"/>
  <c r="M8" i="28"/>
  <c r="M27" i="28" s="1"/>
  <c r="M31" i="28" s="1"/>
  <c r="M53" i="27"/>
  <c r="M54" i="27" s="1"/>
  <c r="I8" i="27"/>
  <c r="I27" i="27" s="1"/>
  <c r="I31" i="27" s="1"/>
  <c r="I53" i="26"/>
  <c r="I54" i="26" s="1"/>
  <c r="G8" i="28"/>
  <c r="G27" i="28" s="1"/>
  <c r="G31" i="28" s="1"/>
  <c r="G53" i="27"/>
  <c r="G54" i="27" s="1"/>
  <c r="G31" i="19"/>
  <c r="K39" i="26"/>
  <c r="N8" i="28"/>
  <c r="N27" i="28" s="1"/>
  <c r="N31" i="28" s="1"/>
  <c r="N53" i="27"/>
  <c r="N54" i="27" s="1"/>
  <c r="L8" i="28"/>
  <c r="L27" i="28" s="1"/>
  <c r="L31" i="28" s="1"/>
  <c r="L53" i="27"/>
  <c r="L54" i="27" s="1"/>
  <c r="E31" i="16"/>
  <c r="K27" i="26"/>
  <c r="K31" i="26" s="1"/>
  <c r="E8" i="28"/>
  <c r="E27" i="28" s="1"/>
  <c r="E53" i="27"/>
  <c r="E54" i="27" s="1"/>
  <c r="J8" i="28"/>
  <c r="J53" i="27"/>
  <c r="J54" i="27" s="1"/>
  <c r="K37" i="34"/>
  <c r="K37" i="29"/>
  <c r="I31" i="17"/>
  <c r="K37" i="17"/>
  <c r="M27" i="19"/>
  <c r="M31" i="19" s="1"/>
  <c r="I31" i="21"/>
  <c r="O7" i="16"/>
  <c r="K52" i="16"/>
  <c r="D7" i="16"/>
  <c r="P52" i="16"/>
  <c r="N7" i="16"/>
  <c r="P7" i="16"/>
  <c r="J7" i="16"/>
  <c r="C52" i="16"/>
  <c r="E7" i="16"/>
  <c r="L7" i="16"/>
  <c r="D52" i="16"/>
  <c r="O52" i="16"/>
  <c r="M7" i="16"/>
  <c r="H7" i="16"/>
  <c r="L52" i="16"/>
  <c r="K37" i="33"/>
  <c r="K37" i="31"/>
  <c r="C27" i="30"/>
  <c r="C31" i="30" s="1"/>
  <c r="K37" i="28"/>
  <c r="K37" i="25"/>
  <c r="K37" i="23"/>
  <c r="K37" i="22"/>
  <c r="K37" i="18"/>
  <c r="E52" i="16"/>
  <c r="M52" i="16"/>
  <c r="H52" i="16"/>
  <c r="K37" i="15"/>
  <c r="K37" i="14"/>
  <c r="G7" i="17"/>
  <c r="J52" i="16"/>
  <c r="I7" i="16"/>
  <c r="N52" i="16"/>
  <c r="F7" i="16"/>
  <c r="G52" i="17"/>
  <c r="N52" i="17"/>
  <c r="M7" i="17"/>
  <c r="C27" i="18"/>
  <c r="C31" i="18" s="1"/>
  <c r="H29" i="23"/>
  <c r="K37" i="21"/>
  <c r="K37" i="16"/>
  <c r="K37" i="32"/>
  <c r="K27" i="16"/>
  <c r="K31" i="16" s="1"/>
  <c r="D5" i="17"/>
  <c r="D49" i="16"/>
  <c r="D4" i="17"/>
  <c r="P7" i="17"/>
  <c r="P52" i="17"/>
  <c r="M52" i="17"/>
  <c r="E52" i="17"/>
  <c r="I7" i="17"/>
  <c r="I52" i="17"/>
  <c r="L52" i="17"/>
  <c r="H7" i="17"/>
  <c r="O7" i="17"/>
  <c r="K7" i="17"/>
  <c r="F52" i="17"/>
  <c r="C52" i="17"/>
  <c r="E7" i="17"/>
  <c r="N7" i="17"/>
  <c r="J7" i="17"/>
  <c r="D52" i="17"/>
  <c r="I52" i="16"/>
  <c r="K7" i="16"/>
  <c r="F52" i="16"/>
  <c r="G52" i="16"/>
  <c r="G52" i="14"/>
  <c r="J52" i="14"/>
  <c r="P52" i="14"/>
  <c r="L7" i="14"/>
  <c r="D52" i="14"/>
  <c r="J7" i="14"/>
  <c r="O52" i="14"/>
  <c r="F7" i="14"/>
  <c r="E52" i="14"/>
  <c r="G7" i="14"/>
  <c r="C52" i="14"/>
  <c r="P7" i="14"/>
  <c r="F52" i="14"/>
  <c r="K7" i="14"/>
  <c r="I7" i="14"/>
  <c r="D7" i="14"/>
  <c r="E7" i="14"/>
  <c r="K52" i="14"/>
  <c r="N7" i="14"/>
  <c r="N52" i="14"/>
  <c r="M7" i="14"/>
  <c r="H52" i="14"/>
  <c r="M52" i="14"/>
  <c r="I52" i="14"/>
  <c r="O7" i="14"/>
  <c r="L52" i="14"/>
  <c r="H7" i="14"/>
  <c r="K52" i="17"/>
  <c r="D2" i="18"/>
  <c r="D7" i="17"/>
  <c r="D47" i="17"/>
  <c r="F7" i="17"/>
  <c r="L7" i="17"/>
  <c r="J52" i="17"/>
  <c r="H52" i="17"/>
  <c r="P27" i="16"/>
  <c r="P31" i="16" s="1"/>
  <c r="K27" i="20"/>
  <c r="D29" i="32"/>
  <c r="J27" i="15"/>
  <c r="J31" i="15" s="1"/>
  <c r="K37" i="37"/>
  <c r="D29" i="36"/>
  <c r="D27" i="36" s="1"/>
  <c r="D31" i="36" s="1"/>
  <c r="K37" i="36"/>
  <c r="K37" i="35"/>
  <c r="J29" i="20"/>
  <c r="J27" i="20" s="1"/>
  <c r="J31" i="20" s="1"/>
  <c r="K37" i="20"/>
  <c r="K37" i="26"/>
  <c r="J27" i="25"/>
  <c r="J31" i="25" s="1"/>
  <c r="E27" i="27"/>
  <c r="C29" i="14"/>
  <c r="C27" i="14" s="1"/>
  <c r="C31" i="14" s="1"/>
  <c r="K27" i="19"/>
  <c r="K31" i="19" s="1"/>
  <c r="G27" i="21"/>
  <c r="N41" i="21" s="1"/>
  <c r="D29" i="25"/>
  <c r="D27" i="25" s="1"/>
  <c r="C31" i="28"/>
  <c r="D27" i="16"/>
  <c r="D31" i="16" s="1"/>
  <c r="J29" i="24"/>
  <c r="K37" i="19"/>
  <c r="H27" i="26"/>
  <c r="H31" i="26" s="1"/>
  <c r="E29" i="30"/>
  <c r="K37" i="30"/>
  <c r="E27" i="26"/>
  <c r="E31" i="26" s="1"/>
  <c r="H27" i="23"/>
  <c r="N41" i="23" s="1"/>
  <c r="N27" i="27"/>
  <c r="N31" i="27" s="1"/>
  <c r="C27" i="32"/>
  <c r="C31" i="32" s="1"/>
  <c r="K37" i="27"/>
  <c r="C27" i="35"/>
  <c r="C31" i="35" s="1"/>
  <c r="D31" i="31"/>
  <c r="M27" i="26"/>
  <c r="M31" i="26" s="1"/>
  <c r="H27" i="16"/>
  <c r="K31" i="24"/>
  <c r="C27" i="22"/>
  <c r="N41" i="22" s="1"/>
  <c r="J27" i="14"/>
  <c r="J31" i="14" s="1"/>
  <c r="D27" i="30"/>
  <c r="I27" i="25"/>
  <c r="I31" i="25" s="1"/>
  <c r="P27" i="19"/>
  <c r="E31" i="18"/>
  <c r="K27" i="17"/>
  <c r="N41" i="17" s="1"/>
  <c r="K75" i="14"/>
  <c r="K78" i="14" s="1"/>
  <c r="L27" i="27"/>
  <c r="L31" i="27" s="1"/>
  <c r="C27" i="37"/>
  <c r="D27" i="35"/>
  <c r="D31" i="35" s="1"/>
  <c r="D48" i="17"/>
  <c r="D3" i="18"/>
  <c r="K39" i="27" l="1"/>
  <c r="O8" i="29"/>
  <c r="O53" i="28"/>
  <c r="O54" i="28" s="1"/>
  <c r="K27" i="27"/>
  <c r="K31" i="27" s="1"/>
  <c r="J8" i="29"/>
  <c r="J53" i="28"/>
  <c r="J54" i="28" s="1"/>
  <c r="L8" i="29"/>
  <c r="L53" i="28"/>
  <c r="L54" i="28" s="1"/>
  <c r="E8" i="29"/>
  <c r="E53" i="28"/>
  <c r="E54" i="28" s="1"/>
  <c r="K8" i="28"/>
  <c r="K53" i="27"/>
  <c r="K54" i="27" s="1"/>
  <c r="P8" i="29"/>
  <c r="P53" i="28"/>
  <c r="P54" i="28" s="1"/>
  <c r="N8" i="29"/>
  <c r="N53" i="28"/>
  <c r="N54" i="28" s="1"/>
  <c r="F8" i="29"/>
  <c r="F53" i="28"/>
  <c r="F54" i="28" s="1"/>
  <c r="G8" i="29"/>
  <c r="G53" i="28"/>
  <c r="G54" i="28" s="1"/>
  <c r="H8" i="29"/>
  <c r="H53" i="28"/>
  <c r="H54" i="28" s="1"/>
  <c r="J27" i="28"/>
  <c r="J31" i="28" s="1"/>
  <c r="M8" i="29"/>
  <c r="M53" i="28"/>
  <c r="M54" i="28" s="1"/>
  <c r="P27" i="28"/>
  <c r="P31" i="28" s="1"/>
  <c r="I8" i="28"/>
  <c r="I53" i="27"/>
  <c r="I54" i="27" s="1"/>
  <c r="N41" i="18"/>
  <c r="N41" i="16"/>
  <c r="N41" i="14"/>
  <c r="N41" i="25"/>
  <c r="H31" i="16"/>
  <c r="N41" i="26"/>
  <c r="N41" i="20"/>
  <c r="D31" i="25"/>
  <c r="H31" i="23"/>
  <c r="N41" i="19"/>
  <c r="N41" i="15"/>
  <c r="D50" i="17"/>
  <c r="D5" i="18"/>
  <c r="D49" i="17"/>
  <c r="D4" i="18"/>
  <c r="D4" i="19" s="1"/>
  <c r="D2" i="19"/>
  <c r="C7" i="18"/>
  <c r="D47" i="18"/>
  <c r="K31" i="17"/>
  <c r="G31" i="21"/>
  <c r="E31" i="27"/>
  <c r="D27" i="32"/>
  <c r="K31" i="20"/>
  <c r="P31" i="19"/>
  <c r="J27" i="24"/>
  <c r="N41" i="24" s="1"/>
  <c r="D48" i="18"/>
  <c r="D3" i="19"/>
  <c r="K42" i="14"/>
  <c r="L4" i="15"/>
  <c r="K75" i="15" s="1"/>
  <c r="K78" i="15" s="1"/>
  <c r="E31" i="28"/>
  <c r="C31" i="37"/>
  <c r="D31" i="30"/>
  <c r="C31" i="22"/>
  <c r="N41" i="27" l="1"/>
  <c r="M8" i="30"/>
  <c r="M53" i="29"/>
  <c r="M54" i="29" s="1"/>
  <c r="M27" i="29"/>
  <c r="M31" i="29" s="1"/>
  <c r="E8" i="30"/>
  <c r="E53" i="29"/>
  <c r="E54" i="29" s="1"/>
  <c r="E27" i="29"/>
  <c r="N8" i="30"/>
  <c r="N53" i="29"/>
  <c r="N54" i="29" s="1"/>
  <c r="N27" i="29"/>
  <c r="N31" i="29" s="1"/>
  <c r="L8" i="30"/>
  <c r="L53" i="29"/>
  <c r="L54" i="29" s="1"/>
  <c r="L27" i="29"/>
  <c r="L31" i="29" s="1"/>
  <c r="H8" i="30"/>
  <c r="H53" i="29"/>
  <c r="H54" i="29" s="1"/>
  <c r="H27" i="29"/>
  <c r="H31" i="29" s="1"/>
  <c r="J8" i="30"/>
  <c r="J53" i="29"/>
  <c r="J54" i="29" s="1"/>
  <c r="J27" i="29"/>
  <c r="J31" i="29" s="1"/>
  <c r="P8" i="30"/>
  <c r="P53" i="29"/>
  <c r="P54" i="29" s="1"/>
  <c r="P27" i="29"/>
  <c r="P31" i="29" s="1"/>
  <c r="I8" i="29"/>
  <c r="I53" i="28"/>
  <c r="I54" i="28" s="1"/>
  <c r="I27" i="28"/>
  <c r="G8" i="30"/>
  <c r="G53" i="29"/>
  <c r="G54" i="29" s="1"/>
  <c r="G27" i="29"/>
  <c r="G31" i="29" s="1"/>
  <c r="K8" i="29"/>
  <c r="K53" i="28"/>
  <c r="K54" i="28" s="1"/>
  <c r="K27" i="28"/>
  <c r="K31" i="28" s="1"/>
  <c r="F8" i="30"/>
  <c r="F53" i="29"/>
  <c r="F54" i="29" s="1"/>
  <c r="F27" i="29"/>
  <c r="F31" i="29" s="1"/>
  <c r="K39" i="28"/>
  <c r="O8" i="30"/>
  <c r="O53" i="29"/>
  <c r="O54" i="29" s="1"/>
  <c r="O27" i="29"/>
  <c r="O31" i="29" s="1"/>
  <c r="D31" i="32"/>
  <c r="D5" i="19"/>
  <c r="D50" i="18"/>
  <c r="D49" i="18"/>
  <c r="D2" i="20"/>
  <c r="C7" i="19"/>
  <c r="D47" i="19"/>
  <c r="E52" i="18"/>
  <c r="O7" i="18"/>
  <c r="I7" i="18"/>
  <c r="C52" i="18"/>
  <c r="G7" i="18"/>
  <c r="F52" i="18"/>
  <c r="D52" i="18"/>
  <c r="D7" i="18"/>
  <c r="N7" i="18"/>
  <c r="O52" i="18"/>
  <c r="I52" i="18"/>
  <c r="H52" i="18"/>
  <c r="E7" i="18"/>
  <c r="G52" i="18"/>
  <c r="J52" i="18"/>
  <c r="L7" i="18"/>
  <c r="P52" i="18"/>
  <c r="M7" i="18"/>
  <c r="L52" i="18"/>
  <c r="K52" i="18"/>
  <c r="F7" i="18"/>
  <c r="K7" i="18"/>
  <c r="P7" i="18"/>
  <c r="H7" i="18"/>
  <c r="M52" i="18"/>
  <c r="J7" i="18"/>
  <c r="N52" i="18"/>
  <c r="J31" i="24"/>
  <c r="D48" i="19"/>
  <c r="D3" i="20"/>
  <c r="D48" i="20" s="1"/>
  <c r="K42" i="15"/>
  <c r="L4" i="16"/>
  <c r="K75" i="16" s="1"/>
  <c r="K78" i="16" s="1"/>
  <c r="K39" i="29" l="1"/>
  <c r="P8" i="31"/>
  <c r="P53" i="30"/>
  <c r="P54" i="30" s="1"/>
  <c r="P27" i="30"/>
  <c r="P31" i="30" s="1"/>
  <c r="I8" i="30"/>
  <c r="I53" i="29"/>
  <c r="I54" i="29" s="1"/>
  <c r="I27" i="29"/>
  <c r="I31" i="29" s="1"/>
  <c r="N8" i="31"/>
  <c r="N53" i="30"/>
  <c r="N54" i="30" s="1"/>
  <c r="N27" i="30"/>
  <c r="N31" i="30" s="1"/>
  <c r="H8" i="31"/>
  <c r="H53" i="30"/>
  <c r="H54" i="30" s="1"/>
  <c r="H27" i="30"/>
  <c r="H31" i="30" s="1"/>
  <c r="E31" i="29"/>
  <c r="E8" i="31"/>
  <c r="E53" i="30"/>
  <c r="E54" i="30" s="1"/>
  <c r="E27" i="30"/>
  <c r="G8" i="31"/>
  <c r="G53" i="30"/>
  <c r="G54" i="30" s="1"/>
  <c r="G27" i="30"/>
  <c r="G31" i="30" s="1"/>
  <c r="L8" i="31"/>
  <c r="L53" i="30"/>
  <c r="L54" i="30" s="1"/>
  <c r="L27" i="30"/>
  <c r="L31" i="30" s="1"/>
  <c r="O8" i="31"/>
  <c r="O53" i="30"/>
  <c r="O54" i="30" s="1"/>
  <c r="O27" i="30"/>
  <c r="O31" i="30" s="1"/>
  <c r="I31" i="28"/>
  <c r="N41" i="28"/>
  <c r="J8" i="31"/>
  <c r="J53" i="30"/>
  <c r="J54" i="30" s="1"/>
  <c r="J27" i="30"/>
  <c r="J31" i="30" s="1"/>
  <c r="K8" i="30"/>
  <c r="K53" i="29"/>
  <c r="K54" i="29" s="1"/>
  <c r="K27" i="29"/>
  <c r="K31" i="29" s="1"/>
  <c r="F8" i="31"/>
  <c r="F53" i="30"/>
  <c r="F54" i="30" s="1"/>
  <c r="F27" i="30"/>
  <c r="F31" i="30" s="1"/>
  <c r="M8" i="31"/>
  <c r="M53" i="30"/>
  <c r="M54" i="30" s="1"/>
  <c r="M27" i="30"/>
  <c r="M31" i="30" s="1"/>
  <c r="D5" i="20"/>
  <c r="D50" i="20" s="1"/>
  <c r="D50" i="19"/>
  <c r="D49" i="19"/>
  <c r="D4" i="20"/>
  <c r="D49" i="20" s="1"/>
  <c r="D2" i="21"/>
  <c r="C7" i="20"/>
  <c r="D47" i="20"/>
  <c r="J7" i="19"/>
  <c r="L52" i="19"/>
  <c r="H7" i="19"/>
  <c r="D52" i="19"/>
  <c r="G7" i="19"/>
  <c r="K52" i="19"/>
  <c r="N7" i="19"/>
  <c r="E7" i="19"/>
  <c r="J52" i="19"/>
  <c r="M52" i="19"/>
  <c r="O7" i="19"/>
  <c r="M7" i="19"/>
  <c r="N52" i="19"/>
  <c r="D7" i="19"/>
  <c r="O52" i="19"/>
  <c r="F7" i="19"/>
  <c r="L7" i="19"/>
  <c r="P52" i="19"/>
  <c r="K7" i="19"/>
  <c r="I52" i="19"/>
  <c r="E52" i="19"/>
  <c r="H52" i="19"/>
  <c r="F52" i="19"/>
  <c r="G52" i="19"/>
  <c r="P7" i="19"/>
  <c r="C52" i="19"/>
  <c r="I7" i="19"/>
  <c r="K42" i="16"/>
  <c r="L4" i="17"/>
  <c r="K75" i="17" s="1"/>
  <c r="K78" i="17" s="1"/>
  <c r="D3" i="21"/>
  <c r="D48" i="21" s="1"/>
  <c r="N41" i="29" l="1"/>
  <c r="K39" i="30"/>
  <c r="M8" i="32"/>
  <c r="M53" i="31"/>
  <c r="M54" i="31" s="1"/>
  <c r="M27" i="31"/>
  <c r="M31" i="31" s="1"/>
  <c r="E8" i="32"/>
  <c r="E53" i="31"/>
  <c r="E54" i="31" s="1"/>
  <c r="E27" i="31"/>
  <c r="N8" i="32"/>
  <c r="N53" i="31"/>
  <c r="N54" i="31" s="1"/>
  <c r="N27" i="31"/>
  <c r="N31" i="31" s="1"/>
  <c r="L8" i="32"/>
  <c r="L53" i="31"/>
  <c r="L54" i="31" s="1"/>
  <c r="L27" i="31"/>
  <c r="L31" i="31" s="1"/>
  <c r="F8" i="32"/>
  <c r="F53" i="31"/>
  <c r="F54" i="31" s="1"/>
  <c r="F27" i="31"/>
  <c r="F31" i="31" s="1"/>
  <c r="I8" i="31"/>
  <c r="I53" i="30"/>
  <c r="I54" i="30" s="1"/>
  <c r="I27" i="30"/>
  <c r="I31" i="30" s="1"/>
  <c r="J8" i="32"/>
  <c r="J53" i="31"/>
  <c r="J54" i="31" s="1"/>
  <c r="J27" i="31"/>
  <c r="J31" i="31" s="1"/>
  <c r="G8" i="32"/>
  <c r="G53" i="31"/>
  <c r="G54" i="31" s="1"/>
  <c r="G27" i="31"/>
  <c r="G31" i="31" s="1"/>
  <c r="E31" i="30"/>
  <c r="H8" i="32"/>
  <c r="H53" i="31"/>
  <c r="H54" i="31" s="1"/>
  <c r="H27" i="31"/>
  <c r="H31" i="31" s="1"/>
  <c r="K8" i="31"/>
  <c r="K53" i="30"/>
  <c r="K54" i="30" s="1"/>
  <c r="K27" i="30"/>
  <c r="K31" i="30" s="1"/>
  <c r="O8" i="32"/>
  <c r="O53" i="31"/>
  <c r="O54" i="31" s="1"/>
  <c r="O27" i="31"/>
  <c r="O31" i="31" s="1"/>
  <c r="P8" i="32"/>
  <c r="P53" i="31"/>
  <c r="P54" i="31" s="1"/>
  <c r="P27" i="31"/>
  <c r="P31" i="31" s="1"/>
  <c r="D5" i="21"/>
  <c r="D50" i="21" s="1"/>
  <c r="D4" i="21"/>
  <c r="D49" i="21" s="1"/>
  <c r="G52" i="20"/>
  <c r="M7" i="20"/>
  <c r="M52" i="20"/>
  <c r="G7" i="20"/>
  <c r="J52" i="20"/>
  <c r="J7" i="20"/>
  <c r="K52" i="20"/>
  <c r="H52" i="20"/>
  <c r="N52" i="20"/>
  <c r="L52" i="20"/>
  <c r="E7" i="20"/>
  <c r="D52" i="20"/>
  <c r="C52" i="20"/>
  <c r="E52" i="20"/>
  <c r="I52" i="20"/>
  <c r="N7" i="20"/>
  <c r="D7" i="20"/>
  <c r="O7" i="20"/>
  <c r="P7" i="20"/>
  <c r="P52" i="20"/>
  <c r="K7" i="20"/>
  <c r="O52" i="20"/>
  <c r="F52" i="20"/>
  <c r="F7" i="20"/>
  <c r="H7" i="20"/>
  <c r="I7" i="20"/>
  <c r="L7" i="20"/>
  <c r="D47" i="21"/>
  <c r="C7" i="21"/>
  <c r="D2" i="22"/>
  <c r="K42" i="17"/>
  <c r="L4" i="18"/>
  <c r="K75" i="18" s="1"/>
  <c r="K78" i="18" s="1"/>
  <c r="D3" i="22"/>
  <c r="D48" i="22" s="1"/>
  <c r="K39" i="31" l="1"/>
  <c r="N41" i="30"/>
  <c r="O8" i="33"/>
  <c r="O53" i="32"/>
  <c r="O54" i="32" s="1"/>
  <c r="O27" i="32"/>
  <c r="O31" i="32" s="1"/>
  <c r="N8" i="33"/>
  <c r="N53" i="32"/>
  <c r="N54" i="32" s="1"/>
  <c r="N27" i="32"/>
  <c r="N31" i="32" s="1"/>
  <c r="F8" i="33"/>
  <c r="F53" i="32"/>
  <c r="F54" i="32" s="1"/>
  <c r="F27" i="32"/>
  <c r="F31" i="32" s="1"/>
  <c r="K8" i="32"/>
  <c r="K53" i="31"/>
  <c r="K54" i="31" s="1"/>
  <c r="K27" i="31"/>
  <c r="K31" i="31" s="1"/>
  <c r="G8" i="33"/>
  <c r="G53" i="32"/>
  <c r="G54" i="32" s="1"/>
  <c r="G27" i="32"/>
  <c r="G31" i="32" s="1"/>
  <c r="E31" i="31"/>
  <c r="P8" i="33"/>
  <c r="P53" i="32"/>
  <c r="P54" i="32" s="1"/>
  <c r="P27" i="32"/>
  <c r="P31" i="32" s="1"/>
  <c r="H8" i="33"/>
  <c r="H53" i="32"/>
  <c r="H54" i="32" s="1"/>
  <c r="H27" i="32"/>
  <c r="H31" i="32" s="1"/>
  <c r="J8" i="33"/>
  <c r="J53" i="32"/>
  <c r="J54" i="32" s="1"/>
  <c r="J27" i="32"/>
  <c r="J31" i="32" s="1"/>
  <c r="E8" i="33"/>
  <c r="E53" i="32"/>
  <c r="E54" i="32" s="1"/>
  <c r="E27" i="32"/>
  <c r="L8" i="33"/>
  <c r="L53" i="32"/>
  <c r="L54" i="32" s="1"/>
  <c r="L27" i="32"/>
  <c r="L31" i="32" s="1"/>
  <c r="I8" i="32"/>
  <c r="I53" i="31"/>
  <c r="I54" i="31" s="1"/>
  <c r="I27" i="31"/>
  <c r="I31" i="31" s="1"/>
  <c r="M8" i="33"/>
  <c r="M53" i="32"/>
  <c r="M54" i="32" s="1"/>
  <c r="M27" i="32"/>
  <c r="M31" i="32" s="1"/>
  <c r="D5" i="22"/>
  <c r="D50" i="22" s="1"/>
  <c r="D4" i="22"/>
  <c r="D49" i="22" s="1"/>
  <c r="K7" i="21"/>
  <c r="J7" i="21"/>
  <c r="D52" i="21"/>
  <c r="I52" i="21"/>
  <c r="L52" i="21"/>
  <c r="G52" i="21"/>
  <c r="N7" i="21"/>
  <c r="E52" i="21"/>
  <c r="P52" i="21"/>
  <c r="C52" i="21"/>
  <c r="M52" i="21"/>
  <c r="L7" i="21"/>
  <c r="H52" i="21"/>
  <c r="N52" i="21"/>
  <c r="H7" i="21"/>
  <c r="G7" i="21"/>
  <c r="K52" i="21"/>
  <c r="O52" i="21"/>
  <c r="M7" i="21"/>
  <c r="I7" i="21"/>
  <c r="J52" i="21"/>
  <c r="F52" i="21"/>
  <c r="F7" i="21"/>
  <c r="E7" i="21"/>
  <c r="D7" i="21"/>
  <c r="P7" i="21"/>
  <c r="O7" i="21"/>
  <c r="C7" i="22"/>
  <c r="D47" i="22"/>
  <c r="D2" i="23"/>
  <c r="D3" i="23"/>
  <c r="D48" i="23" s="1"/>
  <c r="K42" i="18"/>
  <c r="L4" i="19"/>
  <c r="K75" i="19" s="1"/>
  <c r="K78" i="19" s="1"/>
  <c r="K39" i="32" l="1"/>
  <c r="J8" i="34"/>
  <c r="J53" i="33"/>
  <c r="J54" i="33" s="1"/>
  <c r="J27" i="33"/>
  <c r="J31" i="33" s="1"/>
  <c r="M8" i="34"/>
  <c r="M53" i="33"/>
  <c r="M54" i="33" s="1"/>
  <c r="M27" i="33"/>
  <c r="M31" i="33" s="1"/>
  <c r="L8" i="34"/>
  <c r="L53" i="33"/>
  <c r="L54" i="33" s="1"/>
  <c r="L27" i="33"/>
  <c r="L31" i="33" s="1"/>
  <c r="F8" i="34"/>
  <c r="F53" i="33"/>
  <c r="F54" i="33" s="1"/>
  <c r="F27" i="33"/>
  <c r="F31" i="33" s="1"/>
  <c r="H8" i="34"/>
  <c r="H53" i="33"/>
  <c r="H54" i="33" s="1"/>
  <c r="H27" i="33"/>
  <c r="H31" i="33" s="1"/>
  <c r="N8" i="34"/>
  <c r="N53" i="33"/>
  <c r="N54" i="33" s="1"/>
  <c r="N27" i="33"/>
  <c r="N31" i="33" s="1"/>
  <c r="E8" i="34"/>
  <c r="E53" i="33"/>
  <c r="E54" i="33" s="1"/>
  <c r="E27" i="33"/>
  <c r="E31" i="32"/>
  <c r="G8" i="34"/>
  <c r="G53" i="33"/>
  <c r="G54" i="33" s="1"/>
  <c r="G27" i="33"/>
  <c r="G31" i="33" s="1"/>
  <c r="I8" i="33"/>
  <c r="I53" i="32"/>
  <c r="I54" i="32" s="1"/>
  <c r="I27" i="32"/>
  <c r="I31" i="32" s="1"/>
  <c r="P8" i="34"/>
  <c r="P53" i="33"/>
  <c r="P54" i="33" s="1"/>
  <c r="P27" i="33"/>
  <c r="P31" i="33" s="1"/>
  <c r="K8" i="33"/>
  <c r="K53" i="32"/>
  <c r="K54" i="32" s="1"/>
  <c r="K27" i="32"/>
  <c r="K31" i="32" s="1"/>
  <c r="N41" i="31"/>
  <c r="O8" i="34"/>
  <c r="O53" i="33"/>
  <c r="O54" i="33" s="1"/>
  <c r="O27" i="33"/>
  <c r="O31" i="33" s="1"/>
  <c r="D5" i="23"/>
  <c r="D50" i="23" s="1"/>
  <c r="D4" i="23"/>
  <c r="D49" i="23" s="1"/>
  <c r="D47" i="23"/>
  <c r="D2" i="24"/>
  <c r="C7" i="23"/>
  <c r="M7" i="22"/>
  <c r="K7" i="22"/>
  <c r="L52" i="22"/>
  <c r="H7" i="22"/>
  <c r="C52" i="22"/>
  <c r="K52" i="22"/>
  <c r="E52" i="22"/>
  <c r="D7" i="22"/>
  <c r="N52" i="22"/>
  <c r="J52" i="22"/>
  <c r="L7" i="22"/>
  <c r="D52" i="22"/>
  <c r="M52" i="22"/>
  <c r="G52" i="22"/>
  <c r="H52" i="22"/>
  <c r="P7" i="22"/>
  <c r="F52" i="22"/>
  <c r="F7" i="22"/>
  <c r="N7" i="22"/>
  <c r="G7" i="22"/>
  <c r="I7" i="22"/>
  <c r="E7" i="22"/>
  <c r="J7" i="22"/>
  <c r="O7" i="22"/>
  <c r="I52" i="22"/>
  <c r="P52" i="22"/>
  <c r="O52" i="22"/>
  <c r="K42" i="19"/>
  <c r="L4" i="20"/>
  <c r="K75" i="20" s="1"/>
  <c r="K78" i="20" s="1"/>
  <c r="D3" i="24"/>
  <c r="D48" i="24" s="1"/>
  <c r="K39" i="33" l="1"/>
  <c r="N41" i="32"/>
  <c r="N8" i="35"/>
  <c r="N53" i="34"/>
  <c r="N54" i="34" s="1"/>
  <c r="N27" i="34"/>
  <c r="N31" i="34" s="1"/>
  <c r="P8" i="35"/>
  <c r="P53" i="34"/>
  <c r="P54" i="34" s="1"/>
  <c r="P27" i="34"/>
  <c r="P31" i="34" s="1"/>
  <c r="L8" i="35"/>
  <c r="L53" i="34"/>
  <c r="L54" i="34" s="1"/>
  <c r="L27" i="34"/>
  <c r="L31" i="34" s="1"/>
  <c r="H8" i="35"/>
  <c r="H53" i="34"/>
  <c r="H54" i="34" s="1"/>
  <c r="H27" i="34"/>
  <c r="H31" i="34" s="1"/>
  <c r="I8" i="34"/>
  <c r="I53" i="33"/>
  <c r="I54" i="33" s="1"/>
  <c r="I27" i="33"/>
  <c r="I31" i="33" s="1"/>
  <c r="M8" i="35"/>
  <c r="M53" i="34"/>
  <c r="M54" i="34" s="1"/>
  <c r="M27" i="34"/>
  <c r="M31" i="34" s="1"/>
  <c r="O8" i="35"/>
  <c r="O53" i="34"/>
  <c r="O54" i="34" s="1"/>
  <c r="O27" i="34"/>
  <c r="O31" i="34" s="1"/>
  <c r="E8" i="35"/>
  <c r="E53" i="34"/>
  <c r="E54" i="34" s="1"/>
  <c r="E27" i="34"/>
  <c r="E31" i="33"/>
  <c r="K8" i="34"/>
  <c r="K53" i="33"/>
  <c r="K54" i="33" s="1"/>
  <c r="K27" i="33"/>
  <c r="K31" i="33" s="1"/>
  <c r="F8" i="35"/>
  <c r="F53" i="34"/>
  <c r="F54" i="34" s="1"/>
  <c r="F27" i="34"/>
  <c r="F31" i="34" s="1"/>
  <c r="G8" i="35"/>
  <c r="G53" i="34"/>
  <c r="G54" i="34" s="1"/>
  <c r="G27" i="34"/>
  <c r="G31" i="34" s="1"/>
  <c r="J8" i="35"/>
  <c r="J53" i="34"/>
  <c r="J54" i="34" s="1"/>
  <c r="J27" i="34"/>
  <c r="J31" i="34" s="1"/>
  <c r="D5" i="24"/>
  <c r="D50" i="24" s="1"/>
  <c r="D4" i="24"/>
  <c r="D49" i="24" s="1"/>
  <c r="O52" i="23"/>
  <c r="D7" i="23"/>
  <c r="N7" i="23"/>
  <c r="L52" i="23"/>
  <c r="N52" i="23"/>
  <c r="K52" i="23"/>
  <c r="F7" i="23"/>
  <c r="I52" i="23"/>
  <c r="J52" i="23"/>
  <c r="M52" i="23"/>
  <c r="I7" i="23"/>
  <c r="H52" i="23"/>
  <c r="L7" i="23"/>
  <c r="O7" i="23"/>
  <c r="D52" i="23"/>
  <c r="G7" i="23"/>
  <c r="P7" i="23"/>
  <c r="H7" i="23"/>
  <c r="E7" i="23"/>
  <c r="K7" i="23"/>
  <c r="E52" i="23"/>
  <c r="C52" i="23"/>
  <c r="F52" i="23"/>
  <c r="M7" i="23"/>
  <c r="J7" i="23"/>
  <c r="G52" i="23"/>
  <c r="P52" i="23"/>
  <c r="C7" i="24"/>
  <c r="D2" i="25"/>
  <c r="D47" i="24"/>
  <c r="D3" i="25"/>
  <c r="D48" i="25" s="1"/>
  <c r="K42" i="20"/>
  <c r="L4" i="21"/>
  <c r="K75" i="21" s="1"/>
  <c r="K78" i="21" s="1"/>
  <c r="K39" i="34" l="1"/>
  <c r="F8" i="36"/>
  <c r="F53" i="35"/>
  <c r="F54" i="35" s="1"/>
  <c r="F27" i="35"/>
  <c r="F31" i="35" s="1"/>
  <c r="L8" i="36"/>
  <c r="L53" i="35"/>
  <c r="L54" i="35" s="1"/>
  <c r="L27" i="35"/>
  <c r="L31" i="35" s="1"/>
  <c r="E8" i="36"/>
  <c r="E53" i="35"/>
  <c r="E54" i="35" s="1"/>
  <c r="E27" i="35"/>
  <c r="O8" i="36"/>
  <c r="O53" i="35"/>
  <c r="O54" i="35" s="1"/>
  <c r="O27" i="35"/>
  <c r="O31" i="35" s="1"/>
  <c r="K8" i="35"/>
  <c r="K53" i="34"/>
  <c r="K54" i="34" s="1"/>
  <c r="K27" i="34"/>
  <c r="K31" i="34" s="1"/>
  <c r="P8" i="36"/>
  <c r="P53" i="35"/>
  <c r="P54" i="35" s="1"/>
  <c r="P27" i="35"/>
  <c r="P31" i="35" s="1"/>
  <c r="G8" i="36"/>
  <c r="G53" i="35"/>
  <c r="G54" i="35" s="1"/>
  <c r="G27" i="35"/>
  <c r="G31" i="35" s="1"/>
  <c r="N41" i="33"/>
  <c r="H8" i="36"/>
  <c r="H53" i="35"/>
  <c r="H54" i="35" s="1"/>
  <c r="H27" i="35"/>
  <c r="H31" i="35" s="1"/>
  <c r="E31" i="34"/>
  <c r="N8" i="36"/>
  <c r="N53" i="35"/>
  <c r="N54" i="35" s="1"/>
  <c r="N27" i="35"/>
  <c r="N31" i="35" s="1"/>
  <c r="J8" i="36"/>
  <c r="J53" i="35"/>
  <c r="J54" i="35" s="1"/>
  <c r="J27" i="35"/>
  <c r="J31" i="35" s="1"/>
  <c r="I53" i="34"/>
  <c r="I54" i="34" s="1"/>
  <c r="I27" i="34"/>
  <c r="I31" i="34" s="1"/>
  <c r="M8" i="36"/>
  <c r="M53" i="35"/>
  <c r="M54" i="35" s="1"/>
  <c r="M27" i="35"/>
  <c r="M31" i="35" s="1"/>
  <c r="D5" i="25"/>
  <c r="D50" i="25" s="1"/>
  <c r="D4" i="25"/>
  <c r="D49" i="25" s="1"/>
  <c r="D47" i="25"/>
  <c r="C7" i="25"/>
  <c r="F52" i="24"/>
  <c r="P7" i="24"/>
  <c r="C52" i="24"/>
  <c r="M52" i="24"/>
  <c r="K52" i="24"/>
  <c r="P52" i="24"/>
  <c r="G7" i="24"/>
  <c r="J52" i="24"/>
  <c r="N7" i="24"/>
  <c r="M7" i="24"/>
  <c r="O7" i="24"/>
  <c r="L7" i="24"/>
  <c r="H7" i="24"/>
  <c r="F7" i="24"/>
  <c r="L52" i="24"/>
  <c r="J7" i="24"/>
  <c r="D52" i="24"/>
  <c r="I52" i="24"/>
  <c r="I7" i="24"/>
  <c r="E52" i="24"/>
  <c r="K7" i="24"/>
  <c r="D7" i="24"/>
  <c r="O52" i="24"/>
  <c r="N52" i="24"/>
  <c r="G52" i="24"/>
  <c r="H52" i="24"/>
  <c r="E7" i="24"/>
  <c r="D3" i="26"/>
  <c r="K42" i="21"/>
  <c r="L4" i="22"/>
  <c r="K75" i="22" s="1"/>
  <c r="K78" i="22" s="1"/>
  <c r="D48" i="26" l="1"/>
  <c r="D3" i="27"/>
  <c r="J8" i="37"/>
  <c r="J53" i="36"/>
  <c r="J54" i="36" s="1"/>
  <c r="J27" i="36"/>
  <c r="J31" i="36" s="1"/>
  <c r="H8" i="37"/>
  <c r="H53" i="36"/>
  <c r="H54" i="36" s="1"/>
  <c r="H27" i="36"/>
  <c r="H31" i="36" s="1"/>
  <c r="E8" i="37"/>
  <c r="E53" i="36"/>
  <c r="E54" i="36" s="1"/>
  <c r="E27" i="36"/>
  <c r="K8" i="36"/>
  <c r="K53" i="35"/>
  <c r="K54" i="35" s="1"/>
  <c r="K27" i="35"/>
  <c r="K31" i="35" s="1"/>
  <c r="N41" i="34"/>
  <c r="G8" i="37"/>
  <c r="G53" i="36"/>
  <c r="G54" i="36" s="1"/>
  <c r="G27" i="36"/>
  <c r="G31" i="36" s="1"/>
  <c r="L8" i="37"/>
  <c r="L53" i="36"/>
  <c r="L54" i="36" s="1"/>
  <c r="L27" i="36"/>
  <c r="L31" i="36" s="1"/>
  <c r="M8" i="37"/>
  <c r="M53" i="36"/>
  <c r="M54" i="36" s="1"/>
  <c r="M27" i="36"/>
  <c r="M31" i="36" s="1"/>
  <c r="I8" i="36"/>
  <c r="I53" i="35"/>
  <c r="I54" i="35" s="1"/>
  <c r="I27" i="35"/>
  <c r="I31" i="35" s="1"/>
  <c r="O8" i="37"/>
  <c r="O53" i="36"/>
  <c r="O54" i="36" s="1"/>
  <c r="O27" i="36"/>
  <c r="O31" i="36" s="1"/>
  <c r="N8" i="37"/>
  <c r="N53" i="36"/>
  <c r="N54" i="36" s="1"/>
  <c r="N27" i="36"/>
  <c r="N31" i="36" s="1"/>
  <c r="E31" i="35"/>
  <c r="P8" i="37"/>
  <c r="P53" i="36"/>
  <c r="P54" i="36" s="1"/>
  <c r="P27" i="36"/>
  <c r="P31" i="36" s="1"/>
  <c r="K39" i="35"/>
  <c r="F8" i="37"/>
  <c r="F53" i="36"/>
  <c r="F54" i="36" s="1"/>
  <c r="F27" i="36"/>
  <c r="F31" i="36" s="1"/>
  <c r="D5" i="26"/>
  <c r="D50" i="26" s="1"/>
  <c r="D4" i="26"/>
  <c r="D49" i="26" s="1"/>
  <c r="J7" i="25"/>
  <c r="E7" i="25"/>
  <c r="N52" i="25"/>
  <c r="N7" i="25"/>
  <c r="G7" i="25"/>
  <c r="P52" i="25"/>
  <c r="H7" i="25"/>
  <c r="D52" i="25"/>
  <c r="C52" i="25"/>
  <c r="I7" i="25"/>
  <c r="K52" i="25"/>
  <c r="P7" i="25"/>
  <c r="D2" i="26" s="1"/>
  <c r="I52" i="25"/>
  <c r="L52" i="25"/>
  <c r="O52" i="25"/>
  <c r="J52" i="25"/>
  <c r="F7" i="25"/>
  <c r="H52" i="25"/>
  <c r="G52" i="25"/>
  <c r="D7" i="25"/>
  <c r="M7" i="25"/>
  <c r="E52" i="25"/>
  <c r="K7" i="25"/>
  <c r="O7" i="25"/>
  <c r="F52" i="25"/>
  <c r="M52" i="25"/>
  <c r="L7" i="25"/>
  <c r="K42" i="22"/>
  <c r="L4" i="23"/>
  <c r="K75" i="23" s="1"/>
  <c r="K78" i="23" s="1"/>
  <c r="D48" i="27"/>
  <c r="M53" i="37" l="1"/>
  <c r="M54" i="37" s="1"/>
  <c r="M27" i="37"/>
  <c r="M31" i="37" s="1"/>
  <c r="I8" i="37"/>
  <c r="I53" i="36"/>
  <c r="I54" i="36" s="1"/>
  <c r="I27" i="36"/>
  <c r="I31" i="36" s="1"/>
  <c r="K39" i="36"/>
  <c r="F53" i="37"/>
  <c r="F54" i="37" s="1"/>
  <c r="F27" i="37"/>
  <c r="F31" i="37" s="1"/>
  <c r="G53" i="37"/>
  <c r="G54" i="37" s="1"/>
  <c r="G27" i="37"/>
  <c r="G31" i="37" s="1"/>
  <c r="E53" i="37"/>
  <c r="E54" i="37" s="1"/>
  <c r="E27" i="37"/>
  <c r="H53" i="37"/>
  <c r="H54" i="37" s="1"/>
  <c r="H27" i="37"/>
  <c r="H31" i="37" s="1"/>
  <c r="N53" i="37"/>
  <c r="N54" i="37" s="1"/>
  <c r="N27" i="37"/>
  <c r="N31" i="37" s="1"/>
  <c r="P53" i="37"/>
  <c r="P54" i="37" s="1"/>
  <c r="P27" i="37"/>
  <c r="P31" i="37" s="1"/>
  <c r="O53" i="37"/>
  <c r="O54" i="37" s="1"/>
  <c r="O27" i="37"/>
  <c r="O31" i="37" s="1"/>
  <c r="K8" i="37"/>
  <c r="K39" i="37" s="1"/>
  <c r="K53" i="36"/>
  <c r="K54" i="36" s="1"/>
  <c r="K27" i="36"/>
  <c r="K31" i="36" s="1"/>
  <c r="N41" i="35"/>
  <c r="L53" i="37"/>
  <c r="L54" i="37" s="1"/>
  <c r="L27" i="37"/>
  <c r="L31" i="37" s="1"/>
  <c r="E31" i="36"/>
  <c r="J53" i="37"/>
  <c r="J54" i="37" s="1"/>
  <c r="J27" i="37"/>
  <c r="J31" i="37" s="1"/>
  <c r="D5" i="27"/>
  <c r="D50" i="27" s="1"/>
  <c r="D4" i="27"/>
  <c r="D49" i="27" s="1"/>
  <c r="D47" i="26"/>
  <c r="C7" i="26"/>
  <c r="D2" i="27"/>
  <c r="K42" i="23"/>
  <c r="L4" i="24"/>
  <c r="K75" i="24" s="1"/>
  <c r="K78" i="24" s="1"/>
  <c r="D3" i="28"/>
  <c r="D48" i="28" s="1"/>
  <c r="N41" i="36" l="1"/>
  <c r="K53" i="37"/>
  <c r="K54" i="37" s="1"/>
  <c r="K27" i="37"/>
  <c r="K31" i="37" s="1"/>
  <c r="I53" i="37"/>
  <c r="I54" i="37" s="1"/>
  <c r="I27" i="37"/>
  <c r="I31" i="37" s="1"/>
  <c r="E31" i="37"/>
  <c r="D5" i="28"/>
  <c r="D50" i="28" s="1"/>
  <c r="D4" i="28"/>
  <c r="D49" i="28" s="1"/>
  <c r="C7" i="27"/>
  <c r="D47" i="27"/>
  <c r="D2" i="28"/>
  <c r="D7" i="26"/>
  <c r="M52" i="26"/>
  <c r="D52" i="26"/>
  <c r="G52" i="26"/>
  <c r="O7" i="26"/>
  <c r="E52" i="26"/>
  <c r="N7" i="26"/>
  <c r="M7" i="26"/>
  <c r="F7" i="26"/>
  <c r="G7" i="26"/>
  <c r="J52" i="26"/>
  <c r="C52" i="26"/>
  <c r="P52" i="26"/>
  <c r="L7" i="26"/>
  <c r="K7" i="26"/>
  <c r="E7" i="26"/>
  <c r="I52" i="26"/>
  <c r="L52" i="26"/>
  <c r="N52" i="26"/>
  <c r="O52" i="26"/>
  <c r="K52" i="26"/>
  <c r="F52" i="26"/>
  <c r="I7" i="26"/>
  <c r="H52" i="26"/>
  <c r="P7" i="26"/>
  <c r="H7" i="26"/>
  <c r="J7" i="26"/>
  <c r="K42" i="24"/>
  <c r="L4" i="25"/>
  <c r="K75" i="25" s="1"/>
  <c r="K78" i="25" s="1"/>
  <c r="D3" i="29"/>
  <c r="D48" i="29" s="1"/>
  <c r="N41" i="37" l="1"/>
  <c r="D5" i="29"/>
  <c r="D50" i="29" s="1"/>
  <c r="D4" i="29"/>
  <c r="D49" i="29" s="1"/>
  <c r="I52" i="27"/>
  <c r="D7" i="27"/>
  <c r="F7" i="27"/>
  <c r="D52" i="27"/>
  <c r="O7" i="27"/>
  <c r="O52" i="27"/>
  <c r="P7" i="27"/>
  <c r="C52" i="27"/>
  <c r="M7" i="27"/>
  <c r="J52" i="27"/>
  <c r="N52" i="27"/>
  <c r="K52" i="27"/>
  <c r="L52" i="27"/>
  <c r="G52" i="27"/>
  <c r="E52" i="27"/>
  <c r="J7" i="27"/>
  <c r="N7" i="27"/>
  <c r="G7" i="27"/>
  <c r="H52" i="27"/>
  <c r="H7" i="27"/>
  <c r="L7" i="27"/>
  <c r="E7" i="27"/>
  <c r="P52" i="27"/>
  <c r="F52" i="27"/>
  <c r="I7" i="27"/>
  <c r="M52" i="27"/>
  <c r="K7" i="27"/>
  <c r="D47" i="28"/>
  <c r="D2" i="29"/>
  <c r="C7" i="28"/>
  <c r="K42" i="25"/>
  <c r="L4" i="26"/>
  <c r="K75" i="26" s="1"/>
  <c r="K78" i="26" s="1"/>
  <c r="D3" i="30"/>
  <c r="D48" i="30" s="1"/>
  <c r="D5" i="30" l="1"/>
  <c r="D50" i="30" s="1"/>
  <c r="D4" i="30"/>
  <c r="D49" i="30" s="1"/>
  <c r="C7" i="29"/>
  <c r="D2" i="30"/>
  <c r="D47" i="29"/>
  <c r="P52" i="28"/>
  <c r="F52" i="28"/>
  <c r="K52" i="28"/>
  <c r="E52" i="28"/>
  <c r="L7" i="28"/>
  <c r="I52" i="28"/>
  <c r="I7" i="28"/>
  <c r="C52" i="28"/>
  <c r="M7" i="28"/>
  <c r="D7" i="28"/>
  <c r="N52" i="28"/>
  <c r="M52" i="28"/>
  <c r="J7" i="28"/>
  <c r="H7" i="28"/>
  <c r="K7" i="28"/>
  <c r="D52" i="28"/>
  <c r="N7" i="28"/>
  <c r="G52" i="28"/>
  <c r="F7" i="28"/>
  <c r="J52" i="28"/>
  <c r="O52" i="28"/>
  <c r="P7" i="28"/>
  <c r="G7" i="28"/>
  <c r="O7" i="28"/>
  <c r="H52" i="28"/>
  <c r="E7" i="28"/>
  <c r="L52" i="28"/>
  <c r="K42" i="26"/>
  <c r="L4" i="27"/>
  <c r="K75" i="27" s="1"/>
  <c r="K78" i="27" s="1"/>
  <c r="D3" i="31"/>
  <c r="D48" i="31" s="1"/>
  <c r="D5" i="31" l="1"/>
  <c r="D50" i="31" s="1"/>
  <c r="D4" i="31"/>
  <c r="D49" i="31" s="1"/>
  <c r="D2" i="31"/>
  <c r="C7" i="30"/>
  <c r="D47" i="30"/>
  <c r="L52" i="29"/>
  <c r="K7" i="29"/>
  <c r="O7" i="29"/>
  <c r="J52" i="29"/>
  <c r="F52" i="29"/>
  <c r="E7" i="29"/>
  <c r="E52" i="29"/>
  <c r="J7" i="29"/>
  <c r="M52" i="29"/>
  <c r="H7" i="29"/>
  <c r="L7" i="29"/>
  <c r="P52" i="29"/>
  <c r="G52" i="29"/>
  <c r="I52" i="29"/>
  <c r="D7" i="29"/>
  <c r="P7" i="29"/>
  <c r="M7" i="29"/>
  <c r="I7" i="29"/>
  <c r="N52" i="29"/>
  <c r="G7" i="29"/>
  <c r="K52" i="29"/>
  <c r="N7" i="29"/>
  <c r="H52" i="29"/>
  <c r="C52" i="29"/>
  <c r="F7" i="29"/>
  <c r="D52" i="29"/>
  <c r="O52" i="29"/>
  <c r="D3" i="32"/>
  <c r="D48" i="32" s="1"/>
  <c r="K42" i="27"/>
  <c r="L4" i="28"/>
  <c r="K75" i="28" s="1"/>
  <c r="K78" i="28" s="1"/>
  <c r="D5" i="32" l="1"/>
  <c r="D50" i="32" s="1"/>
  <c r="D4" i="32"/>
  <c r="D49" i="32" s="1"/>
  <c r="O52" i="30"/>
  <c r="O7" i="30"/>
  <c r="F7" i="30"/>
  <c r="N7" i="30"/>
  <c r="N52" i="30"/>
  <c r="J7" i="30"/>
  <c r="P7" i="30"/>
  <c r="H52" i="30"/>
  <c r="L52" i="30"/>
  <c r="I7" i="30"/>
  <c r="I52" i="30"/>
  <c r="G7" i="30"/>
  <c r="H7" i="30"/>
  <c r="C52" i="30"/>
  <c r="L7" i="30"/>
  <c r="G52" i="30"/>
  <c r="M52" i="30"/>
  <c r="K52" i="30"/>
  <c r="D52" i="30"/>
  <c r="D7" i="30"/>
  <c r="M7" i="30"/>
  <c r="K7" i="30"/>
  <c r="P52" i="30"/>
  <c r="F52" i="30"/>
  <c r="E52" i="30"/>
  <c r="E7" i="30"/>
  <c r="J52" i="30"/>
  <c r="D2" i="32"/>
  <c r="C7" i="31"/>
  <c r="D47" i="31"/>
  <c r="D3" i="33"/>
  <c r="D48" i="33" s="1"/>
  <c r="K42" i="28"/>
  <c r="L4" i="29"/>
  <c r="K75" i="29" s="1"/>
  <c r="K78" i="29" s="1"/>
  <c r="D5" i="33" l="1"/>
  <c r="D50" i="33" s="1"/>
  <c r="D4" i="33"/>
  <c r="D49" i="33" s="1"/>
  <c r="I52" i="31"/>
  <c r="O7" i="31"/>
  <c r="D52" i="31"/>
  <c r="F52" i="31"/>
  <c r="H7" i="31"/>
  <c r="G52" i="31"/>
  <c r="M52" i="31"/>
  <c r="K7" i="31"/>
  <c r="L7" i="31"/>
  <c r="H52" i="31"/>
  <c r="E7" i="31"/>
  <c r="N52" i="31"/>
  <c r="F7" i="31"/>
  <c r="K52" i="31"/>
  <c r="L52" i="31"/>
  <c r="M7" i="31"/>
  <c r="E52" i="31"/>
  <c r="D7" i="31"/>
  <c r="O52" i="31"/>
  <c r="I7" i="31"/>
  <c r="J52" i="31"/>
  <c r="N7" i="31"/>
  <c r="C52" i="31"/>
  <c r="J7" i="31"/>
  <c r="G7" i="31"/>
  <c r="P52" i="31"/>
  <c r="P7" i="31"/>
  <c r="C7" i="32"/>
  <c r="D47" i="32"/>
  <c r="D2" i="33"/>
  <c r="K42" i="29"/>
  <c r="L4" i="30"/>
  <c r="K75" i="30" s="1"/>
  <c r="K78" i="30" s="1"/>
  <c r="D3" i="34"/>
  <c r="D48" i="34" s="1"/>
  <c r="D5" i="34" l="1"/>
  <c r="D50" i="34" s="1"/>
  <c r="D4" i="34"/>
  <c r="D49" i="34" s="1"/>
  <c r="F52" i="32"/>
  <c r="O52" i="32"/>
  <c r="E7" i="32"/>
  <c r="K7" i="32"/>
  <c r="G7" i="32"/>
  <c r="I52" i="32"/>
  <c r="F7" i="32"/>
  <c r="D52" i="32"/>
  <c r="I7" i="32"/>
  <c r="K52" i="32"/>
  <c r="P52" i="32"/>
  <c r="N7" i="32"/>
  <c r="H7" i="32"/>
  <c r="O7" i="32"/>
  <c r="G52" i="32"/>
  <c r="J7" i="32"/>
  <c r="H52" i="32"/>
  <c r="E52" i="32"/>
  <c r="J52" i="32"/>
  <c r="C52" i="32"/>
  <c r="L52" i="32"/>
  <c r="M52" i="32"/>
  <c r="N52" i="32"/>
  <c r="P7" i="32"/>
  <c r="M7" i="32"/>
  <c r="L7" i="32"/>
  <c r="D7" i="32"/>
  <c r="D47" i="33"/>
  <c r="D2" i="34"/>
  <c r="C7" i="33"/>
  <c r="D3" i="35"/>
  <c r="D48" i="35" s="1"/>
  <c r="K42" i="30"/>
  <c r="L4" i="31"/>
  <c r="K75" i="31" s="1"/>
  <c r="K78" i="31" s="1"/>
  <c r="D5" i="35" l="1"/>
  <c r="D50" i="35" s="1"/>
  <c r="D4" i="35"/>
  <c r="D49" i="35" s="1"/>
  <c r="C7" i="34"/>
  <c r="D47" i="34"/>
  <c r="D2" i="35"/>
  <c r="E52" i="33"/>
  <c r="M52" i="33"/>
  <c r="O52" i="33"/>
  <c r="L7" i="33"/>
  <c r="C52" i="33"/>
  <c r="I7" i="33"/>
  <c r="H7" i="33"/>
  <c r="L52" i="33"/>
  <c r="K7" i="33"/>
  <c r="D7" i="33"/>
  <c r="F7" i="33"/>
  <c r="N7" i="33"/>
  <c r="P7" i="33"/>
  <c r="N52" i="33"/>
  <c r="G7" i="33"/>
  <c r="G52" i="33"/>
  <c r="H52" i="33"/>
  <c r="J52" i="33"/>
  <c r="D52" i="33"/>
  <c r="F52" i="33"/>
  <c r="E7" i="33"/>
  <c r="O7" i="33"/>
  <c r="J7" i="33"/>
  <c r="M7" i="33"/>
  <c r="K52" i="33"/>
  <c r="P52" i="33"/>
  <c r="I52" i="33"/>
  <c r="K42" i="31"/>
  <c r="L4" i="32"/>
  <c r="K75" i="32" s="1"/>
  <c r="K78" i="32" s="1"/>
  <c r="D3" i="36"/>
  <c r="D48" i="36" s="1"/>
  <c r="D5" i="36" l="1"/>
  <c r="D50" i="36" s="1"/>
  <c r="D4" i="36"/>
  <c r="D49" i="36" s="1"/>
  <c r="D47" i="35"/>
  <c r="D2" i="36"/>
  <c r="C7" i="35"/>
  <c r="I7" i="35" s="1"/>
  <c r="E7" i="34"/>
  <c r="J7" i="34"/>
  <c r="O52" i="34"/>
  <c r="N52" i="34"/>
  <c r="K52" i="34"/>
  <c r="I52" i="34"/>
  <c r="G7" i="34"/>
  <c r="P52" i="34"/>
  <c r="M7" i="34"/>
  <c r="H7" i="34"/>
  <c r="F7" i="34"/>
  <c r="L7" i="34"/>
  <c r="M52" i="34"/>
  <c r="O7" i="34"/>
  <c r="G52" i="34"/>
  <c r="N7" i="34"/>
  <c r="D52" i="34"/>
  <c r="E52" i="34"/>
  <c r="D7" i="34"/>
  <c r="L52" i="34"/>
  <c r="P7" i="34"/>
  <c r="I7" i="34"/>
  <c r="H52" i="34"/>
  <c r="C52" i="34"/>
  <c r="J52" i="34"/>
  <c r="F52" i="34"/>
  <c r="K7" i="34"/>
  <c r="K42" i="32"/>
  <c r="L4" i="33"/>
  <c r="K75" i="33" s="1"/>
  <c r="K78" i="33" s="1"/>
  <c r="D3" i="37"/>
  <c r="D48" i="37" s="1"/>
  <c r="D5" i="37" l="1"/>
  <c r="D50" i="37" s="1"/>
  <c r="D4" i="37"/>
  <c r="D49" i="37" s="1"/>
  <c r="L52" i="35"/>
  <c r="P7" i="35"/>
  <c r="I52" i="35"/>
  <c r="F7" i="35"/>
  <c r="G52" i="35"/>
  <c r="L7" i="35"/>
  <c r="J52" i="35"/>
  <c r="K52" i="35"/>
  <c r="P52" i="35"/>
  <c r="N52" i="35"/>
  <c r="D7" i="35"/>
  <c r="K7" i="35"/>
  <c r="M7" i="35"/>
  <c r="F52" i="35"/>
  <c r="E52" i="35"/>
  <c r="D52" i="35"/>
  <c r="O52" i="35"/>
  <c r="M52" i="35"/>
  <c r="H52" i="35"/>
  <c r="C52" i="35"/>
  <c r="J7" i="35"/>
  <c r="G7" i="35"/>
  <c r="O7" i="35"/>
  <c r="N7" i="35"/>
  <c r="E7" i="35"/>
  <c r="H7" i="35"/>
  <c r="C7" i="36"/>
  <c r="D2" i="37"/>
  <c r="D47" i="36"/>
  <c r="K42" i="33"/>
  <c r="L4" i="34"/>
  <c r="K75" i="34" s="1"/>
  <c r="K78" i="34" s="1"/>
  <c r="P52" i="36" l="1"/>
  <c r="L52" i="36"/>
  <c r="G7" i="36"/>
  <c r="C52" i="36"/>
  <c r="K52" i="36"/>
  <c r="N52" i="36"/>
  <c r="M7" i="36"/>
  <c r="H7" i="36"/>
  <c r="O7" i="36"/>
  <c r="D52" i="36"/>
  <c r="F7" i="36"/>
  <c r="E52" i="36"/>
  <c r="I52" i="36"/>
  <c r="M52" i="36"/>
  <c r="I7" i="36"/>
  <c r="P7" i="36"/>
  <c r="H52" i="36"/>
  <c r="G52" i="36"/>
  <c r="J7" i="36"/>
  <c r="F52" i="36"/>
  <c r="E7" i="36"/>
  <c r="K7" i="36"/>
  <c r="O52" i="36"/>
  <c r="D7" i="36"/>
  <c r="J52" i="36"/>
  <c r="L7" i="36"/>
  <c r="N7" i="36"/>
  <c r="D47" i="37"/>
  <c r="C7" i="37"/>
  <c r="K42" i="34"/>
  <c r="L4" i="35"/>
  <c r="K75" i="35" s="1"/>
  <c r="K78" i="35" s="1"/>
  <c r="M52" i="37" l="1"/>
  <c r="L52" i="37"/>
  <c r="N52" i="37"/>
  <c r="J7" i="37"/>
  <c r="G7" i="37"/>
  <c r="D52" i="37"/>
  <c r="L7" i="37"/>
  <c r="D7" i="37"/>
  <c r="F7" i="37"/>
  <c r="O7" i="37"/>
  <c r="P52" i="37"/>
  <c r="H7" i="37"/>
  <c r="P7" i="37"/>
  <c r="C52" i="37"/>
  <c r="G52" i="37"/>
  <c r="E7" i="37"/>
  <c r="F52" i="37"/>
  <c r="I7" i="37"/>
  <c r="I52" i="37"/>
  <c r="H52" i="37"/>
  <c r="K52" i="37"/>
  <c r="J52" i="37"/>
  <c r="K7" i="37"/>
  <c r="E52" i="37"/>
  <c r="M7" i="37"/>
  <c r="O52" i="37"/>
  <c r="N7" i="37"/>
  <c r="K42" i="35"/>
  <c r="L4" i="36"/>
  <c r="K75" i="36" s="1"/>
  <c r="K78" i="36" s="1"/>
  <c r="K42" i="36" l="1"/>
  <c r="L4" i="37"/>
  <c r="K75" i="37" s="1"/>
  <c r="K78" i="37" s="1"/>
  <c r="K42" i="37" l="1"/>
  <c r="C30" i="40" l="1"/>
  <c r="K36" i="40" s="1"/>
  <c r="K41" i="40" s="1"/>
  <c r="L2" i="14" s="1"/>
  <c r="C30" i="14" s="1"/>
  <c r="C32" i="40" l="1"/>
  <c r="D30" i="40" s="1"/>
  <c r="D32" i="40" s="1"/>
  <c r="E30" i="40" s="1"/>
  <c r="E32" i="40" s="1"/>
  <c r="F30" i="40" s="1"/>
  <c r="F32" i="40" s="1"/>
  <c r="G30" i="40" s="1"/>
  <c r="G32" i="40" s="1"/>
  <c r="H30" i="40" s="1"/>
  <c r="H32" i="40" s="1"/>
  <c r="I30" i="40" s="1"/>
  <c r="I32" i="40" s="1"/>
  <c r="J30" i="40" s="1"/>
  <c r="J32" i="40" s="1"/>
  <c r="K30" i="40" s="1"/>
  <c r="K32" i="40" s="1"/>
  <c r="L30" i="40" s="1"/>
  <c r="L32" i="40" s="1"/>
  <c r="M30" i="40" s="1"/>
  <c r="M32" i="40" s="1"/>
  <c r="N30" i="40" s="1"/>
  <c r="N32" i="40" s="1"/>
  <c r="O30" i="40" s="1"/>
  <c r="O32" i="40" s="1"/>
  <c r="P30" i="40" s="1"/>
  <c r="P32" i="40" s="1"/>
  <c r="C32" i="14"/>
  <c r="D30" i="14" s="1"/>
  <c r="D32" i="14" s="1"/>
  <c r="E30" i="14" s="1"/>
  <c r="E32" i="14" s="1"/>
  <c r="F30" i="14" s="1"/>
  <c r="F32" i="14" s="1"/>
  <c r="G30" i="14" s="1"/>
  <c r="G32" i="14" s="1"/>
  <c r="H30" i="14" s="1"/>
  <c r="H32" i="14" s="1"/>
  <c r="I30" i="14" s="1"/>
  <c r="I32" i="14" s="1"/>
  <c r="J30" i="14" s="1"/>
  <c r="J32" i="14" s="1"/>
  <c r="K30" i="14" s="1"/>
  <c r="K32" i="14" s="1"/>
  <c r="L30" i="14" s="1"/>
  <c r="L32" i="14" s="1"/>
  <c r="M30" i="14" s="1"/>
  <c r="M32" i="14" s="1"/>
  <c r="N30" i="14" s="1"/>
  <c r="N32" i="14" s="1"/>
  <c r="O30" i="14" s="1"/>
  <c r="O32" i="14" s="1"/>
  <c r="P30" i="14" s="1"/>
  <c r="P32" i="14" s="1"/>
  <c r="K36" i="14"/>
  <c r="K41" i="14" s="1"/>
  <c r="L2" i="15" s="1"/>
  <c r="C30" i="15" s="1"/>
  <c r="K36" i="15" l="1"/>
  <c r="K41" i="15" s="1"/>
  <c r="L2" i="16" s="1"/>
  <c r="C30" i="16" s="1"/>
  <c r="C32" i="15"/>
  <c r="D30" i="15" s="1"/>
  <c r="D32" i="15" s="1"/>
  <c r="E30" i="15" s="1"/>
  <c r="E32" i="15" s="1"/>
  <c r="F30" i="15" s="1"/>
  <c r="F32" i="15" s="1"/>
  <c r="G30" i="15" s="1"/>
  <c r="G32" i="15" s="1"/>
  <c r="H30" i="15" s="1"/>
  <c r="H32" i="15" s="1"/>
  <c r="I30" i="15" s="1"/>
  <c r="I32" i="15" s="1"/>
  <c r="J30" i="15" s="1"/>
  <c r="J32" i="15" s="1"/>
  <c r="K30" i="15" s="1"/>
  <c r="K32" i="15" s="1"/>
  <c r="L30" i="15" s="1"/>
  <c r="L32" i="15" s="1"/>
  <c r="M30" i="15" s="1"/>
  <c r="M32" i="15" s="1"/>
  <c r="N30" i="15" s="1"/>
  <c r="N32" i="15" s="1"/>
  <c r="O30" i="15" s="1"/>
  <c r="O32" i="15" s="1"/>
  <c r="P30" i="15" s="1"/>
  <c r="P32" i="15" s="1"/>
  <c r="K36" i="16" l="1"/>
  <c r="K41" i="16" s="1"/>
  <c r="L2" i="17" s="1"/>
  <c r="C30" i="17" s="1"/>
  <c r="C32" i="16"/>
  <c r="D30" i="16" s="1"/>
  <c r="D32" i="16" s="1"/>
  <c r="E30" i="16" s="1"/>
  <c r="E32" i="16" s="1"/>
  <c r="F30" i="16" s="1"/>
  <c r="F32" i="16" s="1"/>
  <c r="G30" i="16" s="1"/>
  <c r="G32" i="16" s="1"/>
  <c r="H30" i="16" s="1"/>
  <c r="H32" i="16" s="1"/>
  <c r="I30" i="16" s="1"/>
  <c r="I32" i="16" s="1"/>
  <c r="J30" i="16" s="1"/>
  <c r="J32" i="16" s="1"/>
  <c r="K30" i="16" s="1"/>
  <c r="K32" i="16" s="1"/>
  <c r="L30" i="16" s="1"/>
  <c r="L32" i="16" s="1"/>
  <c r="M30" i="16" s="1"/>
  <c r="M32" i="16" s="1"/>
  <c r="N30" i="16" s="1"/>
  <c r="N32" i="16" s="1"/>
  <c r="O30" i="16" s="1"/>
  <c r="O32" i="16" s="1"/>
  <c r="P30" i="16" s="1"/>
  <c r="P32" i="16" s="1"/>
  <c r="K36" i="17" l="1"/>
  <c r="K41" i="17" s="1"/>
  <c r="L2" i="18" s="1"/>
  <c r="C30" i="18" s="1"/>
  <c r="C32" i="17"/>
  <c r="D30" i="17" s="1"/>
  <c r="D32" i="17" s="1"/>
  <c r="E30" i="17" s="1"/>
  <c r="E32" i="17" s="1"/>
  <c r="F30" i="17" s="1"/>
  <c r="F32" i="17" s="1"/>
  <c r="G30" i="17" s="1"/>
  <c r="G32" i="17" s="1"/>
  <c r="H30" i="17" s="1"/>
  <c r="H32" i="17" s="1"/>
  <c r="I30" i="17" s="1"/>
  <c r="I32" i="17" s="1"/>
  <c r="J30" i="17" s="1"/>
  <c r="J32" i="17" s="1"/>
  <c r="K30" i="17" s="1"/>
  <c r="K32" i="17" s="1"/>
  <c r="L30" i="17" s="1"/>
  <c r="L32" i="17" s="1"/>
  <c r="M30" i="17" s="1"/>
  <c r="M32" i="17" s="1"/>
  <c r="N30" i="17" s="1"/>
  <c r="N32" i="17" s="1"/>
  <c r="O30" i="17" s="1"/>
  <c r="O32" i="17" s="1"/>
  <c r="P30" i="17" s="1"/>
  <c r="P32" i="17" s="1"/>
  <c r="K36" i="18" l="1"/>
  <c r="K41" i="18" s="1"/>
  <c r="L2" i="19" s="1"/>
  <c r="C30" i="19" s="1"/>
  <c r="C32" i="18"/>
  <c r="D30" i="18" s="1"/>
  <c r="D32" i="18" s="1"/>
  <c r="E30" i="18" s="1"/>
  <c r="E32" i="18" s="1"/>
  <c r="F30" i="18" s="1"/>
  <c r="F32" i="18" s="1"/>
  <c r="G30" i="18" s="1"/>
  <c r="G32" i="18" s="1"/>
  <c r="H30" i="18" s="1"/>
  <c r="H32" i="18" s="1"/>
  <c r="I30" i="18" s="1"/>
  <c r="I32" i="18" s="1"/>
  <c r="J30" i="18" s="1"/>
  <c r="J32" i="18" s="1"/>
  <c r="K30" i="18" s="1"/>
  <c r="K32" i="18" s="1"/>
  <c r="L30" i="18" s="1"/>
  <c r="L32" i="18" s="1"/>
  <c r="M30" i="18" s="1"/>
  <c r="M32" i="18" s="1"/>
  <c r="N30" i="18" s="1"/>
  <c r="N32" i="18" s="1"/>
  <c r="O30" i="18" s="1"/>
  <c r="O32" i="18" s="1"/>
  <c r="P30" i="18" s="1"/>
  <c r="P32" i="18" s="1"/>
  <c r="C32" i="19" l="1"/>
  <c r="D30" i="19" s="1"/>
  <c r="D32" i="19" s="1"/>
  <c r="E30" i="19" s="1"/>
  <c r="E32" i="19" s="1"/>
  <c r="F30" i="19" s="1"/>
  <c r="F32" i="19" s="1"/>
  <c r="G30" i="19" s="1"/>
  <c r="G32" i="19" s="1"/>
  <c r="H30" i="19" s="1"/>
  <c r="H32" i="19" s="1"/>
  <c r="I30" i="19" s="1"/>
  <c r="I32" i="19" s="1"/>
  <c r="J30" i="19" s="1"/>
  <c r="J32" i="19" s="1"/>
  <c r="K30" i="19" s="1"/>
  <c r="K32" i="19" s="1"/>
  <c r="L30" i="19" s="1"/>
  <c r="L32" i="19" s="1"/>
  <c r="M30" i="19" s="1"/>
  <c r="M32" i="19" s="1"/>
  <c r="N30" i="19" s="1"/>
  <c r="N32" i="19" s="1"/>
  <c r="O30" i="19" s="1"/>
  <c r="O32" i="19" s="1"/>
  <c r="P30" i="19" s="1"/>
  <c r="P32" i="19" s="1"/>
  <c r="K36" i="19"/>
  <c r="K41" i="19" s="1"/>
  <c r="L2" i="20" s="1"/>
  <c r="C30" i="20" s="1"/>
  <c r="K36" i="20" l="1"/>
  <c r="K41" i="20" s="1"/>
  <c r="L2" i="21" s="1"/>
  <c r="C30" i="21" s="1"/>
  <c r="C32" i="20"/>
  <c r="D30" i="20" s="1"/>
  <c r="D32" i="20" s="1"/>
  <c r="E30" i="20" s="1"/>
  <c r="E32" i="20" s="1"/>
  <c r="F30" i="20" s="1"/>
  <c r="F32" i="20" s="1"/>
  <c r="G30" i="20" s="1"/>
  <c r="G32" i="20" s="1"/>
  <c r="H30" i="20" s="1"/>
  <c r="H32" i="20" s="1"/>
  <c r="I30" i="20" s="1"/>
  <c r="I32" i="20" s="1"/>
  <c r="J30" i="20" s="1"/>
  <c r="J32" i="20" s="1"/>
  <c r="K30" i="20" s="1"/>
  <c r="K32" i="20" s="1"/>
  <c r="L30" i="20" s="1"/>
  <c r="L32" i="20" s="1"/>
  <c r="M30" i="20" s="1"/>
  <c r="M32" i="20" s="1"/>
  <c r="N30" i="20" s="1"/>
  <c r="N32" i="20" s="1"/>
  <c r="O30" i="20" s="1"/>
  <c r="O32" i="20" s="1"/>
  <c r="P30" i="20" s="1"/>
  <c r="P32" i="20" s="1"/>
  <c r="K36" i="21" l="1"/>
  <c r="K41" i="21" s="1"/>
  <c r="L2" i="22" s="1"/>
  <c r="C30" i="22" s="1"/>
  <c r="C32" i="21"/>
  <c r="D30" i="21" s="1"/>
  <c r="D32" i="21" s="1"/>
  <c r="E30" i="21" s="1"/>
  <c r="E32" i="21" s="1"/>
  <c r="F30" i="21" s="1"/>
  <c r="F32" i="21" s="1"/>
  <c r="G30" i="21" s="1"/>
  <c r="G32" i="21" s="1"/>
  <c r="H30" i="21" s="1"/>
  <c r="H32" i="21" s="1"/>
  <c r="I30" i="21" s="1"/>
  <c r="I32" i="21" s="1"/>
  <c r="J30" i="21" s="1"/>
  <c r="J32" i="21" s="1"/>
  <c r="K30" i="21" s="1"/>
  <c r="K32" i="21" s="1"/>
  <c r="L30" i="21" s="1"/>
  <c r="L32" i="21" s="1"/>
  <c r="M30" i="21" s="1"/>
  <c r="M32" i="21" s="1"/>
  <c r="N30" i="21" s="1"/>
  <c r="N32" i="21" s="1"/>
  <c r="O30" i="21" s="1"/>
  <c r="O32" i="21" s="1"/>
  <c r="P30" i="21" s="1"/>
  <c r="P32" i="21" s="1"/>
  <c r="C32" i="22" l="1"/>
  <c r="D30" i="22" s="1"/>
  <c r="D32" i="22" s="1"/>
  <c r="E30" i="22" s="1"/>
  <c r="E32" i="22" s="1"/>
  <c r="F30" i="22" s="1"/>
  <c r="F32" i="22" s="1"/>
  <c r="G30" i="22" s="1"/>
  <c r="G32" i="22" s="1"/>
  <c r="H30" i="22" s="1"/>
  <c r="H32" i="22" s="1"/>
  <c r="I30" i="22" s="1"/>
  <c r="I32" i="22" s="1"/>
  <c r="J30" i="22" s="1"/>
  <c r="J32" i="22" s="1"/>
  <c r="K30" i="22" s="1"/>
  <c r="K32" i="22" s="1"/>
  <c r="L30" i="22" s="1"/>
  <c r="L32" i="22" s="1"/>
  <c r="M30" i="22" s="1"/>
  <c r="M32" i="22" s="1"/>
  <c r="N30" i="22" s="1"/>
  <c r="N32" i="22" s="1"/>
  <c r="O30" i="22" s="1"/>
  <c r="O32" i="22" s="1"/>
  <c r="P30" i="22" s="1"/>
  <c r="P32" i="22" s="1"/>
  <c r="K36" i="22"/>
  <c r="K41" i="22" s="1"/>
  <c r="L2" i="23" s="1"/>
  <c r="C30" i="23" s="1"/>
  <c r="C32" i="23" l="1"/>
  <c r="D30" i="23" s="1"/>
  <c r="D32" i="23" s="1"/>
  <c r="E30" i="23" s="1"/>
  <c r="E32" i="23" s="1"/>
  <c r="F30" i="23" s="1"/>
  <c r="F32" i="23" s="1"/>
  <c r="G30" i="23" s="1"/>
  <c r="G32" i="23" s="1"/>
  <c r="H30" i="23" s="1"/>
  <c r="H32" i="23" s="1"/>
  <c r="I30" i="23" s="1"/>
  <c r="I32" i="23" s="1"/>
  <c r="J30" i="23" s="1"/>
  <c r="J32" i="23" s="1"/>
  <c r="K30" i="23" s="1"/>
  <c r="K32" i="23" s="1"/>
  <c r="L30" i="23" s="1"/>
  <c r="L32" i="23" s="1"/>
  <c r="M30" i="23" s="1"/>
  <c r="M32" i="23" s="1"/>
  <c r="N30" i="23" s="1"/>
  <c r="N32" i="23" s="1"/>
  <c r="O30" i="23" s="1"/>
  <c r="O32" i="23" s="1"/>
  <c r="P30" i="23" s="1"/>
  <c r="P32" i="23" s="1"/>
  <c r="K36" i="23"/>
  <c r="K41" i="23" s="1"/>
  <c r="L2" i="24" s="1"/>
  <c r="C30" i="24" s="1"/>
  <c r="K36" i="24" l="1"/>
  <c r="K41" i="24" s="1"/>
  <c r="L2" i="25" s="1"/>
  <c r="C30" i="25" s="1"/>
  <c r="C32" i="24"/>
  <c r="D30" i="24" s="1"/>
  <c r="D32" i="24" s="1"/>
  <c r="E30" i="24" s="1"/>
  <c r="E32" i="24" s="1"/>
  <c r="F30" i="24" s="1"/>
  <c r="F32" i="24" s="1"/>
  <c r="G30" i="24" s="1"/>
  <c r="G32" i="24" s="1"/>
  <c r="H30" i="24" s="1"/>
  <c r="H32" i="24" s="1"/>
  <c r="I30" i="24" s="1"/>
  <c r="I32" i="24" s="1"/>
  <c r="J30" i="24" s="1"/>
  <c r="J32" i="24" s="1"/>
  <c r="K30" i="24" s="1"/>
  <c r="K32" i="24" s="1"/>
  <c r="L30" i="24" s="1"/>
  <c r="L32" i="24" s="1"/>
  <c r="M30" i="24" s="1"/>
  <c r="M32" i="24" s="1"/>
  <c r="N30" i="24" s="1"/>
  <c r="N32" i="24" s="1"/>
  <c r="O30" i="24" s="1"/>
  <c r="O32" i="24" s="1"/>
  <c r="P30" i="24" s="1"/>
  <c r="P32" i="24" s="1"/>
  <c r="K36" i="25" l="1"/>
  <c r="K41" i="25" s="1"/>
  <c r="L2" i="26" s="1"/>
  <c r="C30" i="26" s="1"/>
  <c r="C32" i="25"/>
  <c r="D30" i="25" s="1"/>
  <c r="D32" i="25" s="1"/>
  <c r="E30" i="25" s="1"/>
  <c r="E32" i="25" s="1"/>
  <c r="F30" i="25" s="1"/>
  <c r="F32" i="25" s="1"/>
  <c r="G30" i="25" s="1"/>
  <c r="G32" i="25" s="1"/>
  <c r="H30" i="25" s="1"/>
  <c r="H32" i="25" s="1"/>
  <c r="I30" i="25" s="1"/>
  <c r="I32" i="25" s="1"/>
  <c r="J30" i="25" s="1"/>
  <c r="J32" i="25" s="1"/>
  <c r="K30" i="25" s="1"/>
  <c r="K32" i="25" s="1"/>
  <c r="L30" i="25" s="1"/>
  <c r="L32" i="25" s="1"/>
  <c r="M30" i="25" s="1"/>
  <c r="M32" i="25" s="1"/>
  <c r="N30" i="25" s="1"/>
  <c r="N32" i="25" s="1"/>
  <c r="O30" i="25" s="1"/>
  <c r="O32" i="25" s="1"/>
  <c r="P30" i="25" s="1"/>
  <c r="P32" i="25" s="1"/>
  <c r="K36" i="26" l="1"/>
  <c r="K41" i="26" s="1"/>
  <c r="L2" i="27" s="1"/>
  <c r="C30" i="27" s="1"/>
  <c r="C32" i="26"/>
  <c r="D30" i="26" s="1"/>
  <c r="D32" i="26" s="1"/>
  <c r="E30" i="26" s="1"/>
  <c r="E32" i="26" s="1"/>
  <c r="F30" i="26" s="1"/>
  <c r="F32" i="26" s="1"/>
  <c r="G30" i="26" s="1"/>
  <c r="G32" i="26" s="1"/>
  <c r="H30" i="26" s="1"/>
  <c r="H32" i="26" s="1"/>
  <c r="I30" i="26" s="1"/>
  <c r="I32" i="26" s="1"/>
  <c r="J30" i="26" s="1"/>
  <c r="J32" i="26" s="1"/>
  <c r="K30" i="26" s="1"/>
  <c r="K32" i="26" s="1"/>
  <c r="L30" i="26" s="1"/>
  <c r="L32" i="26" s="1"/>
  <c r="M30" i="26" s="1"/>
  <c r="M32" i="26" s="1"/>
  <c r="N30" i="26" s="1"/>
  <c r="N32" i="26" s="1"/>
  <c r="O30" i="26" s="1"/>
  <c r="O32" i="26" s="1"/>
  <c r="P30" i="26" s="1"/>
  <c r="P32" i="26" s="1"/>
  <c r="K36" i="27" l="1"/>
  <c r="K41" i="27" s="1"/>
  <c r="L2" i="28" s="1"/>
  <c r="C30" i="28" s="1"/>
  <c r="C32" i="27"/>
  <c r="D30" i="27" s="1"/>
  <c r="D32" i="27" s="1"/>
  <c r="E30" i="27" s="1"/>
  <c r="E32" i="27" s="1"/>
  <c r="F30" i="27" s="1"/>
  <c r="F32" i="27" s="1"/>
  <c r="G30" i="27" s="1"/>
  <c r="G32" i="27" s="1"/>
  <c r="H30" i="27" s="1"/>
  <c r="H32" i="27" s="1"/>
  <c r="I30" i="27" s="1"/>
  <c r="I32" i="27" s="1"/>
  <c r="J30" i="27" s="1"/>
  <c r="J32" i="27" s="1"/>
  <c r="K30" i="27" s="1"/>
  <c r="K32" i="27" s="1"/>
  <c r="L30" i="27" s="1"/>
  <c r="L32" i="27" s="1"/>
  <c r="M30" i="27" s="1"/>
  <c r="M32" i="27" s="1"/>
  <c r="N30" i="27" s="1"/>
  <c r="N32" i="27" s="1"/>
  <c r="O30" i="27" s="1"/>
  <c r="O32" i="27" s="1"/>
  <c r="P30" i="27" s="1"/>
  <c r="P32" i="27" s="1"/>
  <c r="K36" i="28" l="1"/>
  <c r="K41" i="28" s="1"/>
  <c r="L2" i="29" s="1"/>
  <c r="C30" i="29" s="1"/>
  <c r="C32" i="28"/>
  <c r="D30" i="28" s="1"/>
  <c r="D32" i="28" s="1"/>
  <c r="E30" i="28" s="1"/>
  <c r="E32" i="28" s="1"/>
  <c r="F30" i="28" s="1"/>
  <c r="F32" i="28" s="1"/>
  <c r="G30" i="28" s="1"/>
  <c r="G32" i="28" s="1"/>
  <c r="H30" i="28" s="1"/>
  <c r="H32" i="28" s="1"/>
  <c r="I30" i="28" s="1"/>
  <c r="I32" i="28" s="1"/>
  <c r="J30" i="28" s="1"/>
  <c r="J32" i="28" s="1"/>
  <c r="K30" i="28" s="1"/>
  <c r="K32" i="28" s="1"/>
  <c r="L30" i="28" s="1"/>
  <c r="L32" i="28" s="1"/>
  <c r="M30" i="28" s="1"/>
  <c r="M32" i="28" s="1"/>
  <c r="N30" i="28" s="1"/>
  <c r="N32" i="28" s="1"/>
  <c r="O30" i="28" s="1"/>
  <c r="O32" i="28" s="1"/>
  <c r="P30" i="28" s="1"/>
  <c r="P32" i="28" s="1"/>
  <c r="C32" i="29" l="1"/>
  <c r="D30" i="29" s="1"/>
  <c r="D32" i="29" s="1"/>
  <c r="E30" i="29" s="1"/>
  <c r="E32" i="29" s="1"/>
  <c r="F30" i="29" s="1"/>
  <c r="F32" i="29" s="1"/>
  <c r="G30" i="29" s="1"/>
  <c r="G32" i="29" s="1"/>
  <c r="H30" i="29" s="1"/>
  <c r="H32" i="29" s="1"/>
  <c r="I30" i="29" s="1"/>
  <c r="I32" i="29" s="1"/>
  <c r="J30" i="29" s="1"/>
  <c r="J32" i="29" s="1"/>
  <c r="K30" i="29" s="1"/>
  <c r="K32" i="29" s="1"/>
  <c r="L30" i="29" s="1"/>
  <c r="L32" i="29" s="1"/>
  <c r="M30" i="29" s="1"/>
  <c r="M32" i="29" s="1"/>
  <c r="N30" i="29" s="1"/>
  <c r="N32" i="29" s="1"/>
  <c r="O30" i="29" s="1"/>
  <c r="O32" i="29" s="1"/>
  <c r="P30" i="29" s="1"/>
  <c r="P32" i="29" s="1"/>
  <c r="K36" i="29"/>
  <c r="K41" i="29" s="1"/>
  <c r="L2" i="30" s="1"/>
  <c r="C30" i="30" s="1"/>
  <c r="C32" i="30" l="1"/>
  <c r="D30" i="30" s="1"/>
  <c r="D32" i="30" s="1"/>
  <c r="E30" i="30" s="1"/>
  <c r="E32" i="30" s="1"/>
  <c r="F30" i="30" s="1"/>
  <c r="F32" i="30" s="1"/>
  <c r="G30" i="30" s="1"/>
  <c r="G32" i="30" s="1"/>
  <c r="H30" i="30" s="1"/>
  <c r="H32" i="30" s="1"/>
  <c r="I30" i="30" s="1"/>
  <c r="I32" i="30" s="1"/>
  <c r="J30" i="30" s="1"/>
  <c r="J32" i="30" s="1"/>
  <c r="K30" i="30" s="1"/>
  <c r="K32" i="30" s="1"/>
  <c r="L30" i="30" s="1"/>
  <c r="L32" i="30" s="1"/>
  <c r="M30" i="30" s="1"/>
  <c r="M32" i="30" s="1"/>
  <c r="N30" i="30" s="1"/>
  <c r="N32" i="30" s="1"/>
  <c r="O30" i="30" s="1"/>
  <c r="O32" i="30" s="1"/>
  <c r="P30" i="30" s="1"/>
  <c r="P32" i="30" s="1"/>
  <c r="K36" i="30"/>
  <c r="K41" i="30" s="1"/>
  <c r="L2" i="31" s="1"/>
  <c r="C30" i="31" s="1"/>
  <c r="C32" i="31" l="1"/>
  <c r="D30" i="31" s="1"/>
  <c r="D32" i="31" s="1"/>
  <c r="E30" i="31" s="1"/>
  <c r="E32" i="31" s="1"/>
  <c r="F30" i="31" s="1"/>
  <c r="F32" i="31" s="1"/>
  <c r="G30" i="31" s="1"/>
  <c r="G32" i="31" s="1"/>
  <c r="H30" i="31" s="1"/>
  <c r="H32" i="31" s="1"/>
  <c r="I30" i="31" s="1"/>
  <c r="I32" i="31" s="1"/>
  <c r="J30" i="31" s="1"/>
  <c r="J32" i="31" s="1"/>
  <c r="K30" i="31" s="1"/>
  <c r="K32" i="31" s="1"/>
  <c r="L30" i="31" s="1"/>
  <c r="L32" i="31" s="1"/>
  <c r="M30" i="31" s="1"/>
  <c r="M32" i="31" s="1"/>
  <c r="N30" i="31" s="1"/>
  <c r="N32" i="31" s="1"/>
  <c r="O30" i="31" s="1"/>
  <c r="O32" i="31" s="1"/>
  <c r="P30" i="31" s="1"/>
  <c r="P32" i="31" s="1"/>
  <c r="K36" i="31"/>
  <c r="K41" i="31" s="1"/>
  <c r="L2" i="32" s="1"/>
  <c r="C30" i="32" s="1"/>
  <c r="K36" i="32" l="1"/>
  <c r="K41" i="32" s="1"/>
  <c r="L2" i="33" s="1"/>
  <c r="C30" i="33" s="1"/>
  <c r="C32" i="32"/>
  <c r="D30" i="32" s="1"/>
  <c r="D32" i="32" s="1"/>
  <c r="E30" i="32" s="1"/>
  <c r="E32" i="32" s="1"/>
  <c r="F30" i="32" s="1"/>
  <c r="F32" i="32" s="1"/>
  <c r="G30" i="32" s="1"/>
  <c r="G32" i="32" s="1"/>
  <c r="H30" i="32" s="1"/>
  <c r="H32" i="32" s="1"/>
  <c r="I30" i="32" s="1"/>
  <c r="I32" i="32" s="1"/>
  <c r="J30" i="32" s="1"/>
  <c r="J32" i="32" s="1"/>
  <c r="K30" i="32" s="1"/>
  <c r="K32" i="32" s="1"/>
  <c r="L30" i="32" s="1"/>
  <c r="L32" i="32" s="1"/>
  <c r="M30" i="32" s="1"/>
  <c r="M32" i="32" s="1"/>
  <c r="N30" i="32" s="1"/>
  <c r="N32" i="32" s="1"/>
  <c r="O30" i="32" s="1"/>
  <c r="O32" i="32" s="1"/>
  <c r="P30" i="32" s="1"/>
  <c r="P32" i="32" s="1"/>
  <c r="K36" i="33" l="1"/>
  <c r="K41" i="33" s="1"/>
  <c r="L2" i="34" s="1"/>
  <c r="C30" i="34" s="1"/>
  <c r="C32" i="33"/>
  <c r="D30" i="33" s="1"/>
  <c r="D32" i="33" s="1"/>
  <c r="E30" i="33" s="1"/>
  <c r="E32" i="33" s="1"/>
  <c r="F30" i="33" s="1"/>
  <c r="F32" i="33" s="1"/>
  <c r="G30" i="33" s="1"/>
  <c r="G32" i="33" s="1"/>
  <c r="H30" i="33" s="1"/>
  <c r="H32" i="33" s="1"/>
  <c r="I30" i="33" s="1"/>
  <c r="I32" i="33" s="1"/>
  <c r="J30" i="33" s="1"/>
  <c r="J32" i="33" s="1"/>
  <c r="K30" i="33" s="1"/>
  <c r="K32" i="33" s="1"/>
  <c r="L30" i="33" s="1"/>
  <c r="L32" i="33" s="1"/>
  <c r="M30" i="33" s="1"/>
  <c r="M32" i="33" s="1"/>
  <c r="N30" i="33" s="1"/>
  <c r="N32" i="33" s="1"/>
  <c r="O30" i="33" s="1"/>
  <c r="O32" i="33" s="1"/>
  <c r="P30" i="33" s="1"/>
  <c r="P32" i="33" s="1"/>
  <c r="K36" i="34" l="1"/>
  <c r="K41" i="34" s="1"/>
  <c r="L2" i="35" s="1"/>
  <c r="C30" i="35" s="1"/>
  <c r="C32" i="34"/>
  <c r="D30" i="34" s="1"/>
  <c r="D32" i="34" s="1"/>
  <c r="E30" i="34" s="1"/>
  <c r="E32" i="34" s="1"/>
  <c r="F30" i="34" s="1"/>
  <c r="F32" i="34" s="1"/>
  <c r="G30" i="34" s="1"/>
  <c r="G32" i="34" s="1"/>
  <c r="H30" i="34" s="1"/>
  <c r="H32" i="34" s="1"/>
  <c r="I30" i="34" s="1"/>
  <c r="I32" i="34" s="1"/>
  <c r="J30" i="34" s="1"/>
  <c r="J32" i="34" s="1"/>
  <c r="K30" i="34" s="1"/>
  <c r="K32" i="34" s="1"/>
  <c r="L30" i="34" s="1"/>
  <c r="L32" i="34" s="1"/>
  <c r="M30" i="34" s="1"/>
  <c r="M32" i="34" s="1"/>
  <c r="N30" i="34" s="1"/>
  <c r="N32" i="34" s="1"/>
  <c r="O30" i="34" s="1"/>
  <c r="O32" i="34" s="1"/>
  <c r="P30" i="34" s="1"/>
  <c r="P32" i="34" s="1"/>
  <c r="K36" i="35" l="1"/>
  <c r="K41" i="35" s="1"/>
  <c r="L2" i="36" s="1"/>
  <c r="C30" i="36" s="1"/>
  <c r="C32" i="35"/>
  <c r="D30" i="35" s="1"/>
  <c r="D32" i="35" s="1"/>
  <c r="E30" i="35" s="1"/>
  <c r="E32" i="35" s="1"/>
  <c r="F30" i="35" s="1"/>
  <c r="F32" i="35" s="1"/>
  <c r="G30" i="35" s="1"/>
  <c r="G32" i="35" s="1"/>
  <c r="H30" i="35" s="1"/>
  <c r="H32" i="35" s="1"/>
  <c r="I30" i="35" s="1"/>
  <c r="I32" i="35" s="1"/>
  <c r="J30" i="35" s="1"/>
  <c r="J32" i="35" s="1"/>
  <c r="K30" i="35" s="1"/>
  <c r="K32" i="35" s="1"/>
  <c r="L30" i="35" s="1"/>
  <c r="L32" i="35" s="1"/>
  <c r="M30" i="35" s="1"/>
  <c r="M32" i="35" s="1"/>
  <c r="N30" i="35" s="1"/>
  <c r="N32" i="35" s="1"/>
  <c r="O30" i="35" s="1"/>
  <c r="O32" i="35" s="1"/>
  <c r="P30" i="35" s="1"/>
  <c r="P32" i="35" s="1"/>
  <c r="K36" i="36" l="1"/>
  <c r="K41" i="36" s="1"/>
  <c r="L2" i="37" s="1"/>
  <c r="C30" i="37" s="1"/>
  <c r="C32" i="36"/>
  <c r="D30" i="36" s="1"/>
  <c r="D32" i="36" s="1"/>
  <c r="E30" i="36" s="1"/>
  <c r="E32" i="36" s="1"/>
  <c r="F30" i="36" s="1"/>
  <c r="F32" i="36" s="1"/>
  <c r="G30" i="36" s="1"/>
  <c r="G32" i="36" s="1"/>
  <c r="H30" i="36" s="1"/>
  <c r="H32" i="36" s="1"/>
  <c r="I30" i="36" s="1"/>
  <c r="I32" i="36" s="1"/>
  <c r="J30" i="36" s="1"/>
  <c r="J32" i="36" s="1"/>
  <c r="K30" i="36" s="1"/>
  <c r="K32" i="36" s="1"/>
  <c r="L30" i="36" s="1"/>
  <c r="L32" i="36" s="1"/>
  <c r="M30" i="36" s="1"/>
  <c r="M32" i="36" s="1"/>
  <c r="N30" i="36" s="1"/>
  <c r="N32" i="36" s="1"/>
  <c r="O30" i="36" s="1"/>
  <c r="O32" i="36" s="1"/>
  <c r="P30" i="36" s="1"/>
  <c r="P32" i="36" s="1"/>
  <c r="C32" i="37" l="1"/>
  <c r="D30" i="37" s="1"/>
  <c r="D32" i="37" s="1"/>
  <c r="E30" i="37" s="1"/>
  <c r="E32" i="37" s="1"/>
  <c r="F30" i="37" s="1"/>
  <c r="F32" i="37" s="1"/>
  <c r="G30" i="37" s="1"/>
  <c r="G32" i="37" s="1"/>
  <c r="H30" i="37" s="1"/>
  <c r="H32" i="37" s="1"/>
  <c r="I30" i="37" s="1"/>
  <c r="I32" i="37" s="1"/>
  <c r="J30" i="37" s="1"/>
  <c r="J32" i="37" s="1"/>
  <c r="K30" i="37" s="1"/>
  <c r="K32" i="37" s="1"/>
  <c r="L30" i="37" s="1"/>
  <c r="L32" i="37" s="1"/>
  <c r="M30" i="37" s="1"/>
  <c r="M32" i="37" s="1"/>
  <c r="N30" i="37" s="1"/>
  <c r="N32" i="37" s="1"/>
  <c r="O30" i="37" s="1"/>
  <c r="O32" i="37" s="1"/>
  <c r="P30" i="37" s="1"/>
  <c r="P32" i="37" s="1"/>
  <c r="K36" i="37"/>
  <c r="K41" i="37" s="1"/>
</calcChain>
</file>

<file path=xl/sharedStrings.xml><?xml version="1.0" encoding="utf-8"?>
<sst xmlns="http://schemas.openxmlformats.org/spreadsheetml/2006/main" count="3836" uniqueCount="140">
  <si>
    <t>Record of Attendance - Flexible Hours</t>
  </si>
  <si>
    <t xml:space="preserve">A staff member (HEW Level 1 - 7) may work a Flexi-time or Voluntary Banked Time (VBT) arrangement where mutually agreed between the Supervisor and the staff member. Flexi-time or VBT arrangements should only be used where there is a genuine requirement for the staff member to work additional hours in order to meet a peak in workload, or to assist a staff member to balance their work commitments and personal circumstances where it is of mutual benefit to the organisation unit and the staff member.
</t>
  </si>
  <si>
    <t>For further information please see the Attendance, Hours of Work and Overtime(Professional Employee) Procedure</t>
  </si>
  <si>
    <t>This instruction guide will cover the following:</t>
  </si>
  <si>
    <t>Preface. Who needs to use this timesheet?</t>
  </si>
  <si>
    <t>1. How to set up your timesheet for the first time</t>
  </si>
  <si>
    <t>1.a. How to set up your timesheet for a mid-year commencement</t>
  </si>
  <si>
    <t>2. How to fill out the timesheet and how it works</t>
  </si>
  <si>
    <t>3. Public holidays</t>
  </si>
  <si>
    <t>4. Storing timesheets</t>
  </si>
  <si>
    <t>5. Other support and resources</t>
  </si>
  <si>
    <t xml:space="preserve">The Professional Timesheet 2025 excel file is intended for use by Professional Full time and Part-time staff who are exempt from the MyAurion Timesheet process. 
</t>
  </si>
  <si>
    <t>If you are unsure please refer to the below webpage</t>
  </si>
  <si>
    <t>Professional Employees Hew 1-7 Time and Attendance</t>
  </si>
  <si>
    <t xml:space="preserve">If you are commencing Mid-year, please refer to: </t>
  </si>
  <si>
    <t xml:space="preserve">Section 1.a. How to set up your timesheet for a mid-year commencement. </t>
  </si>
  <si>
    <t xml:space="preserve">Step 1 </t>
  </si>
  <si>
    <t xml:space="preserve">On the first fortnight timesheet tab,enter your name, position number, employee ID (Aurion Number) and organisation unit. You can find your employee ID in Workday in your profile page under the summary section. If you have multiple placements please ensure you enter the position number allocated to your position. </t>
  </si>
  <si>
    <t>Step 2</t>
  </si>
  <si>
    <t>Enter your work pattern on row 8 of the first fortnight. The timesheet is set up with a default full time work pattern which is Monday to Friday with a standard day being 7:15 hours. 
If you work part-time, have a 9 day fortnight, or have another variation to a standard full time work pattern you will need to overwrite the hours in this row (Row 8). When you make these changes to the worksheet the same pattern will then carry through to the future pay periods. 
An example part-time work pattern is shown below. On days that are non work days you enter "0:00".</t>
  </si>
  <si>
    <t xml:space="preserve">Note: </t>
  </si>
  <si>
    <t xml:space="preserve">If changing your work pattern mid-year, please enter your new work pattern on the fortnight in which this will commence. </t>
  </si>
  <si>
    <t xml:space="preserve">If you are a part-time staff member, you may need to review and remove any public holidays which do not apply to your working pattern in row 23 of each fortnight. </t>
  </si>
  <si>
    <t xml:space="preserve">Delete the pages for each fortnight prior to your commencement. (On the tab at the bottom on the spreadsheet, right-click, then select Delete).  </t>
  </si>
  <si>
    <t xml:space="preserve">On the page for the fortnight in which you commenced, in the fortnight field (Cell D2), enter the date for the first date of the fortnight as DD/MM/YYYY. (This date will be listed as the name of the tab e.g. 15Jan is 15/01/2023). </t>
  </si>
  <si>
    <t>Step 3</t>
  </si>
  <si>
    <t xml:space="preserve">In the Previous Balance Carry Forward and TOIL B/F Balance fields (Cells L2 and L4) enter 0. In the Work Scheme field (Cell L5), enter your work scheme (VBT, Flex or 9day Ftn). </t>
  </si>
  <si>
    <t>Step 4</t>
  </si>
  <si>
    <t xml:space="preserve">Follow the remaining steps under Section 1. How to set up your timesheet for the first time to complete your personal details and work pattern. </t>
  </si>
  <si>
    <r>
      <t xml:space="preserve">Staff must record their attendance at work through the completion of a timesheet and are encouraged to fill out their timesheets daily. Time entered must be done in the 24 hour format. For example 1:30pm should be entered as 13:30. Start and end times should be recorded in 15 mintue blocks. To fill out the timesheet you enter the time you started work and the time you ended work. 
</t>
    </r>
    <r>
      <rPr>
        <b/>
        <sz val="10"/>
        <rFont val="Arial"/>
        <family val="2"/>
      </rPr>
      <t>Lunch/meal breaks</t>
    </r>
    <r>
      <rPr>
        <sz val="10"/>
        <rFont val="Arial"/>
        <family val="2"/>
      </rPr>
      <t xml:space="preserve"> are reflected by the gap in the times entered. In the below example Lunch is taken at 12:30 to 13:15 (45 minutes). 
</t>
    </r>
    <r>
      <rPr>
        <b/>
        <sz val="10"/>
        <rFont val="Arial"/>
        <family val="2"/>
      </rPr>
      <t xml:space="preserve">Lunch breaks (excluding Shift Workers)
</t>
    </r>
    <r>
      <rPr>
        <sz val="10"/>
        <rFont val="Arial"/>
        <family val="2"/>
      </rPr>
      <t xml:space="preserve">You need to take an unpaid lunch break of at least 30 minutes after five (5) hours work if you work:
-   for at least six (6) hours; and
-   unless your Supervisor directs you otherwise. (UQ EA Clause 69.2d)
This lunch break is not paid and should be recorded on your timesheet.
If you work for at least six hours, you will be allowed an unpaid meal break of 45 minutes in accordance with the Enterprise Agreement.
</t>
    </r>
    <r>
      <rPr>
        <b/>
        <sz val="10"/>
        <rFont val="Arial"/>
        <family val="2"/>
      </rPr>
      <t xml:space="preserve">
Flexitime/Voluntary Bank </t>
    </r>
    <r>
      <rPr>
        <sz val="10"/>
        <rFont val="Arial"/>
        <family val="2"/>
      </rPr>
      <t xml:space="preserve">must be pre-approved by the Authorised Officer (supervisor) prior to the work being done. This time is automatically calculated by the worksheet, based on the work pattern you have entered in the top row (see Step 2 above). In the below example, it shows how the VBT is automatically added to the balance and also deducted when the Flexitime/VBT is taken. On Tuesday the staff member worked an extra 30 minutes so at the bottom you can see that 30 minutes has been added to the Flexitime/VBT balance. On the Wednesday, this staff member finished work 30 minutes early and so they have taken the 30 minutes of Flexitime/VBT that was accrued from the previous day. Now their Flexitime/VBT is  zero.
</t>
    </r>
  </si>
  <si>
    <t>Leave &amp; other time taken</t>
  </si>
  <si>
    <r>
      <t xml:space="preserve">In this  section you will need to record any leave taken. You will also need to ensure that all leave is submitted in Workday. If you are taking a full day of VBT/Flexitime you </t>
    </r>
    <r>
      <rPr>
        <b/>
        <u/>
        <sz val="10"/>
        <rFont val="Arial"/>
        <family val="2"/>
      </rPr>
      <t>do not</t>
    </r>
    <r>
      <rPr>
        <sz val="10"/>
        <rFont val="Arial"/>
        <family val="2"/>
      </rPr>
      <t xml:space="preserve"> enter details into this section. On the day you are taking Flexitime/VBT in section with the Start/Finish rows you would leave this all as "0:00". The worksheet will work out that whole day is taken as Flexitime/VBT and automatically deduct this from your balance. You will however need to apply for Flexitime/VBT in Workday, as leave in your absence calendar. This is to ensure the University has an accurate record of your attendance for WH&amp;S.</t>
    </r>
  </si>
  <si>
    <t>Fortnightly Summary</t>
  </si>
  <si>
    <t>Once all entries for the fortnight have been entered you can view a summary of your timesheet. This information is automatically calculated based on the information you have entered.</t>
  </si>
  <si>
    <t>Overtime &amp; TOIL</t>
  </si>
  <si>
    <t xml:space="preserve">Any overtime must be pre-approved by the Authorised Officer (supervisor) prior to the work being done.  The calculation and rate of overtime will be dependent on the category (job family) of staff and their ordinary span of hours. Please discuss this with your supervisor as to what applies for you and for further information please see the University of Queensland's Enterprise Agreement 2021 - 2026 - Hours and Work Patterns.
The hours of overtime worked are to be recorded in the section "Record of Attendance- Overtime". The staff member will also need to complete an Overtime Claim Form to the Authorised Officer. </t>
  </si>
  <si>
    <t>For more information on Flexitime, VBT, Overtime and TOIL please refer to the below webpage:</t>
  </si>
  <si>
    <t>3. Public Holidays</t>
  </si>
  <si>
    <t>Public holidays are entered as per the QLD Government Public Holidays schedule https://www.qld.gov.au/recreation/travel/holidays/public</t>
  </si>
  <si>
    <t xml:space="preserve">For Show holidays, this worksheet only has The Ekka public holdiay entered for date specific to the Brisbane region. For staff working outside of the Brisbane region they will need to delete this entry and add the hours against the relevant date for their region. </t>
  </si>
  <si>
    <t>If you are working part-time you will need to delete the pre-filled public holidays that fall on your non work days.</t>
  </si>
  <si>
    <t>4. Storing &amp; Approval of timesheets</t>
  </si>
  <si>
    <t>A staff member (HEW 1-7) must record their attendance at work through the completion of a timesheet. Supervisor/Authorised officers should be reviewing and approving timesheets on a fortnightly basis. Staff attendance records, including records of overtime, must be retained in organisational units for audit purposes for seven years. This is to be maintained locally between you and your supervisor. Please speak to your supervisor about what the local arrangments are for your organisation unit.</t>
  </si>
  <si>
    <t>5. Other support &amp; resources</t>
  </si>
  <si>
    <t xml:space="preserve">If you need any  further assistance with setting up or completing timesheet, or experience any errors on your timesheet please contact: </t>
  </si>
  <si>
    <t>AskHR</t>
  </si>
  <si>
    <t xml:space="preserve">Fortnight </t>
  </si>
  <si>
    <t>(Begin Saturday Non-Pay Week)</t>
  </si>
  <si>
    <t xml:space="preserve">   Previous Balance Carry Forward</t>
  </si>
  <si>
    <t>Web Links</t>
  </si>
  <si>
    <t>Name:</t>
  </si>
  <si>
    <t>Your Name Goes Here</t>
  </si>
  <si>
    <t>Workday to apply for Leave</t>
  </si>
  <si>
    <t>Position No:</t>
  </si>
  <si>
    <t>Pos No.</t>
  </si>
  <si>
    <t>Employee ID</t>
  </si>
  <si>
    <t>Emp ID</t>
  </si>
  <si>
    <t xml:space="preserve">   TOIL B/F Balance </t>
  </si>
  <si>
    <t>Leave Entitlements Policy</t>
  </si>
  <si>
    <t>Org Unit:</t>
  </si>
  <si>
    <t>Your Org Unit Goes Here</t>
  </si>
  <si>
    <t xml:space="preserve">   Work Scheme (VBT, Flex, 9day Ftn)</t>
  </si>
  <si>
    <t>Flex</t>
  </si>
  <si>
    <t>Attendance, Hours of Work and Overtime (Professional Employee) Procedure</t>
  </si>
  <si>
    <t>Saturday</t>
  </si>
  <si>
    <t>Sunday</t>
  </si>
  <si>
    <t>Monday</t>
  </si>
  <si>
    <t>Tuesday</t>
  </si>
  <si>
    <t>Wednesday</t>
  </si>
  <si>
    <t>Thursday</t>
  </si>
  <si>
    <t>Friday</t>
  </si>
  <si>
    <t>Work Pattern</t>
  </si>
  <si>
    <t>Work AM</t>
  </si>
  <si>
    <t>Start</t>
  </si>
  <si>
    <t>End</t>
  </si>
  <si>
    <t>Total</t>
  </si>
  <si>
    <t>Work PM</t>
  </si>
  <si>
    <t>Work Day Total</t>
  </si>
  <si>
    <t>Annual</t>
  </si>
  <si>
    <t xml:space="preserve"> </t>
  </si>
  <si>
    <t xml:space="preserve">Leave &amp; </t>
  </si>
  <si>
    <t>Personal (Sick)</t>
  </si>
  <si>
    <t>other</t>
  </si>
  <si>
    <t>Personal (Carers)</t>
  </si>
  <si>
    <t>time</t>
  </si>
  <si>
    <t>Public Holiday</t>
  </si>
  <si>
    <t>taken</t>
  </si>
  <si>
    <t>Other Leave</t>
  </si>
  <si>
    <t>TOIL</t>
  </si>
  <si>
    <t>Leave &amp; Other Total</t>
  </si>
  <si>
    <t>Flexi-time/VBT taken</t>
  </si>
  <si>
    <r>
      <t xml:space="preserve">Rostered Day Off </t>
    </r>
    <r>
      <rPr>
        <b/>
        <sz val="8"/>
        <rFont val="Arial"/>
        <family val="2"/>
      </rPr>
      <t>(Yes/No)</t>
    </r>
  </si>
  <si>
    <t>No</t>
  </si>
  <si>
    <t>Total Time for Day</t>
  </si>
  <si>
    <t>Balance Flex/VBT C/F</t>
  </si>
  <si>
    <t>Day +/- (Hrs)</t>
  </si>
  <si>
    <t xml:space="preserve">Balance Flex/VBT </t>
  </si>
  <si>
    <t>Fortnightly Timesheet Summary</t>
  </si>
  <si>
    <t>Signed by staff member as a correct record of attendance.</t>
  </si>
  <si>
    <t>Date:</t>
  </si>
  <si>
    <t>Previous fortnight carry-over:</t>
  </si>
  <si>
    <t>Leave:</t>
  </si>
  <si>
    <t>Recreation</t>
  </si>
  <si>
    <t xml:space="preserve">Application/s for Leave and overtime claims have been made. </t>
  </si>
  <si>
    <t>Total Hours worked:</t>
  </si>
  <si>
    <t>Sick</t>
  </si>
  <si>
    <t>Leave &amp; Other Time</t>
  </si>
  <si>
    <t>Carers</t>
  </si>
  <si>
    <t>Work Plan</t>
  </si>
  <si>
    <t>Other</t>
  </si>
  <si>
    <t>Signed by supervisor as correct.  Leave and other time</t>
  </si>
  <si>
    <t xml:space="preserve">Carry Over Balance Flex/VBT </t>
  </si>
  <si>
    <t>Flex/VBT taken:</t>
  </si>
  <si>
    <t>taken has been approved.</t>
  </si>
  <si>
    <t>Carry Over Balance of TOIL</t>
  </si>
  <si>
    <t>Record of Attendance - Overtime</t>
  </si>
  <si>
    <t>Work Pattern (NUM)</t>
  </si>
  <si>
    <t>Overtime</t>
  </si>
  <si>
    <t>Worked</t>
  </si>
  <si>
    <t>Claimed as paid OT</t>
  </si>
  <si>
    <t>Balance to TOIL</t>
  </si>
  <si>
    <t xml:space="preserve">Convert Balance to TOIL (standard hours) </t>
  </si>
  <si>
    <t>Hours/</t>
  </si>
  <si>
    <t>OT 1.5</t>
  </si>
  <si>
    <t xml:space="preserve">Minutes </t>
  </si>
  <si>
    <t>OT 2</t>
  </si>
  <si>
    <t>Rate</t>
  </si>
  <si>
    <t>OT 2.5</t>
  </si>
  <si>
    <t xml:space="preserve">Toil entitlement </t>
  </si>
  <si>
    <t>Fortnightly Overtime Summary</t>
  </si>
  <si>
    <t xml:space="preserve">Application for overtime claims have been made. </t>
  </si>
  <si>
    <t>TOIL balance carry-over:</t>
  </si>
  <si>
    <t>Total TOIL accrued:</t>
  </si>
  <si>
    <t>Total TOIL taken:</t>
  </si>
  <si>
    <t>Signed by supervisor as correct.  Overtime</t>
  </si>
  <si>
    <t>This fortnight's carry-forward:</t>
  </si>
  <si>
    <t>OT Claim to be lodged:</t>
  </si>
  <si>
    <t>FLEX</t>
  </si>
  <si>
    <t>Staff No:</t>
  </si>
  <si>
    <t>Aurion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</si>
</sst>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mm\-yyyy"/>
    <numFmt numFmtId="165" formatCode="0000000"/>
    <numFmt numFmtId="166" formatCode="[h]:mm"/>
    <numFmt numFmtId="167" formatCode="0.0000000"/>
    <numFmt numFmtId="168" formatCode="[$-409]d\-mmm\-yy;@"/>
  </numFmts>
  <fonts count="26" x14ac:knownFonts="1">
    <font>
      <sz val="10"/>
      <name val="Arial"/>
    </font>
    <font>
      <sz val="8"/>
      <name val="Arial"/>
      <family val="2"/>
    </font>
    <font>
      <u/>
      <sz val="10"/>
      <color indexed="12"/>
      <name val="Arial"/>
      <family val="2"/>
    </font>
    <font>
      <b/>
      <sz val="8"/>
      <name val="Arial"/>
      <family val="2"/>
    </font>
    <font>
      <b/>
      <sz val="10"/>
      <name val="Arial"/>
      <family val="2"/>
    </font>
    <font>
      <b/>
      <sz val="14"/>
      <name val="Arial"/>
      <family val="2"/>
    </font>
    <font>
      <b/>
      <sz val="10"/>
      <color indexed="18"/>
      <name val="Arial"/>
      <family val="2"/>
    </font>
    <font>
      <b/>
      <sz val="9"/>
      <name val="Arial"/>
      <family val="2"/>
    </font>
    <font>
      <sz val="14"/>
      <name val="Arial"/>
      <family val="2"/>
    </font>
    <font>
      <sz val="10"/>
      <name val="Arial"/>
      <family val="2"/>
    </font>
    <font>
      <b/>
      <sz val="9"/>
      <color indexed="9"/>
      <name val="Arial"/>
      <family val="2"/>
    </font>
    <font>
      <b/>
      <sz val="10"/>
      <color theme="0"/>
      <name val="Arial"/>
      <family val="2"/>
    </font>
    <font>
      <b/>
      <sz val="10"/>
      <color rgb="FFFFFFFF"/>
      <name val="Arial"/>
      <family val="2"/>
    </font>
    <font>
      <sz val="10"/>
      <color rgb="FFFFFFFF"/>
      <name val="Arial"/>
      <family val="2"/>
    </font>
    <font>
      <i/>
      <sz val="10"/>
      <color rgb="FFFFFFFF"/>
      <name val="Arial"/>
      <family val="2"/>
    </font>
    <font>
      <b/>
      <sz val="14"/>
      <color rgb="FF51247A"/>
      <name val="Arial"/>
      <family val="2"/>
    </font>
    <font>
      <sz val="10"/>
      <color theme="0"/>
      <name val="Arial"/>
      <family val="2"/>
    </font>
    <font>
      <b/>
      <sz val="15"/>
      <color theme="3"/>
      <name val="Calibri"/>
      <family val="2"/>
      <scheme val="minor"/>
    </font>
    <font>
      <b/>
      <u/>
      <sz val="10"/>
      <name val="Arial"/>
      <family val="2"/>
    </font>
    <font>
      <b/>
      <sz val="9"/>
      <color rgb="FFFFFFFF"/>
      <name val="Arial"/>
      <family val="2"/>
    </font>
    <font>
      <sz val="8"/>
      <color rgb="FF000000"/>
      <name val="Arial"/>
      <family val="2"/>
    </font>
    <font>
      <b/>
      <sz val="15"/>
      <color theme="3"/>
      <name val="Arial"/>
      <family val="2"/>
    </font>
    <font>
      <sz val="10"/>
      <color rgb="FF000000"/>
      <name val="Arial"/>
      <family val="2"/>
    </font>
    <font>
      <b/>
      <sz val="11"/>
      <color rgb="FF000000"/>
      <name val="Calibri"/>
      <family val="2"/>
    </font>
    <font>
      <sz val="11"/>
      <color rgb="FF000000"/>
      <name val="Aptos Narrow"/>
      <charset val="1"/>
    </font>
    <font>
      <u/>
      <sz val="10"/>
      <color rgb="FF000000"/>
      <name val="Arial"/>
      <family val="2"/>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4"/>
        <bgColor indexed="64"/>
      </patternFill>
    </fill>
    <fill>
      <patternFill patternType="solid">
        <fgColor rgb="FF51247A"/>
        <bgColor indexed="64"/>
      </patternFill>
    </fill>
    <fill>
      <patternFill patternType="solid">
        <fgColor rgb="FFD9AC6D"/>
        <bgColor indexed="64"/>
      </patternFill>
    </fill>
    <fill>
      <patternFill patternType="solid">
        <fgColor rgb="FFFFFFFF"/>
        <bgColor indexed="64"/>
      </patternFill>
    </fill>
    <fill>
      <patternFill patternType="solid">
        <fgColor rgb="FFD7D1CC"/>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51247A"/>
        <bgColor rgb="FF000000"/>
      </patternFill>
    </fill>
    <fill>
      <patternFill patternType="solid">
        <fgColor rgb="FF666699"/>
        <bgColor rgb="FF000000"/>
      </patternFill>
    </fill>
  </fills>
  <borders count="131">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n">
        <color indexed="64"/>
      </top>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18"/>
      </left>
      <right style="thick">
        <color indexed="64"/>
      </right>
      <top style="thin">
        <color indexed="18"/>
      </top>
      <bottom style="thin">
        <color indexed="18"/>
      </bottom>
      <diagonal/>
    </border>
    <border>
      <left style="thick">
        <color indexed="64"/>
      </left>
      <right/>
      <top/>
      <bottom style="thin">
        <color indexed="64"/>
      </bottom>
      <diagonal/>
    </border>
    <border>
      <left style="thin">
        <color indexed="18"/>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18"/>
      </left>
      <right style="thin">
        <color indexed="18"/>
      </right>
      <top style="medium">
        <color indexed="64"/>
      </top>
      <bottom style="thin">
        <color indexed="18"/>
      </bottom>
      <diagonal/>
    </border>
    <border>
      <left style="thin">
        <color indexed="18"/>
      </left>
      <right style="thin">
        <color indexed="18"/>
      </right>
      <top style="thin">
        <color indexed="18"/>
      </top>
      <bottom style="medium">
        <color indexed="64"/>
      </bottom>
      <diagonal/>
    </border>
    <border>
      <left/>
      <right/>
      <top style="medium">
        <color indexed="64"/>
      </top>
      <bottom style="medium">
        <color indexed="64"/>
      </bottom>
      <diagonal/>
    </border>
    <border>
      <left style="thin">
        <color indexed="18"/>
      </left>
      <right/>
      <top style="medium">
        <color indexed="64"/>
      </top>
      <bottom style="medium">
        <color indexed="64"/>
      </bottom>
      <diagonal/>
    </border>
    <border>
      <left style="thin">
        <color indexed="18"/>
      </left>
      <right style="thin">
        <color indexed="18"/>
      </right>
      <top style="thick">
        <color indexed="64"/>
      </top>
      <bottom style="thin">
        <color indexed="18"/>
      </bottom>
      <diagonal/>
    </border>
    <border>
      <left style="thin">
        <color indexed="18"/>
      </left>
      <right style="thin">
        <color indexed="18"/>
      </right>
      <top style="thin">
        <color indexed="18"/>
      </top>
      <bottom style="medium">
        <color indexed="1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ck">
        <color indexed="64"/>
      </left>
      <right/>
      <top style="dotted">
        <color indexed="64"/>
      </top>
      <bottom/>
      <diagonal/>
    </border>
    <border>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18"/>
      </bottom>
      <diagonal/>
    </border>
    <border>
      <left style="thick">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48"/>
      </left>
      <right/>
      <top style="dotted">
        <color indexed="48"/>
      </top>
      <bottom style="dotted">
        <color indexed="48"/>
      </bottom>
      <diagonal/>
    </border>
    <border>
      <left style="thin">
        <color indexed="18"/>
      </left>
      <right style="thin">
        <color indexed="18"/>
      </right>
      <top/>
      <bottom style="medium">
        <color indexed="64"/>
      </bottom>
      <diagonal/>
    </border>
    <border>
      <left style="thin">
        <color indexed="64"/>
      </left>
      <right style="thin">
        <color indexed="18"/>
      </right>
      <top style="thin">
        <color indexed="64"/>
      </top>
      <bottom/>
      <diagonal/>
    </border>
    <border>
      <left/>
      <right style="thin">
        <color indexed="18"/>
      </right>
      <top style="medium">
        <color indexed="64"/>
      </top>
      <bottom style="medium">
        <color indexed="64"/>
      </bottom>
      <diagonal/>
    </border>
    <border>
      <left style="thin">
        <color indexed="64"/>
      </left>
      <right style="thin">
        <color indexed="18"/>
      </right>
      <top/>
      <bottom style="thin">
        <color indexed="64"/>
      </bottom>
      <diagonal/>
    </border>
    <border>
      <left style="thin">
        <color indexed="64"/>
      </left>
      <right style="thin">
        <color indexed="18"/>
      </right>
      <top style="thin">
        <color indexed="64"/>
      </top>
      <bottom style="medium">
        <color indexed="64"/>
      </bottom>
      <diagonal/>
    </border>
    <border>
      <left style="medium">
        <color indexed="18"/>
      </left>
      <right/>
      <top style="medium">
        <color indexed="18"/>
      </top>
      <bottom/>
      <diagonal/>
    </border>
    <border>
      <left/>
      <right/>
      <top style="medium">
        <color indexed="18"/>
      </top>
      <bottom/>
      <diagonal/>
    </border>
    <border>
      <left style="medium">
        <color indexed="18"/>
      </left>
      <right/>
      <top/>
      <bottom/>
      <diagonal/>
    </border>
    <border>
      <left style="medium">
        <color indexed="18"/>
      </left>
      <right/>
      <top/>
      <bottom style="medium">
        <color indexed="18"/>
      </bottom>
      <diagonal/>
    </border>
    <border>
      <left/>
      <right/>
      <top/>
      <bottom style="medium">
        <color indexed="18"/>
      </bottom>
      <diagonal/>
    </border>
    <border>
      <left style="dotted">
        <color indexed="48"/>
      </left>
      <right/>
      <top style="dotted">
        <color indexed="48"/>
      </top>
      <bottom/>
      <diagonal/>
    </border>
    <border>
      <left style="thin">
        <color indexed="18"/>
      </left>
      <right/>
      <top style="medium">
        <color indexed="18"/>
      </top>
      <bottom style="medium">
        <color indexed="18"/>
      </bottom>
      <diagonal/>
    </border>
    <border>
      <left/>
      <right/>
      <top style="medium">
        <color indexed="18"/>
      </top>
      <bottom style="medium">
        <color indexed="18"/>
      </bottom>
      <diagonal/>
    </border>
    <border>
      <left/>
      <right style="thick">
        <color indexed="18"/>
      </right>
      <top style="medium">
        <color indexed="18"/>
      </top>
      <bottom/>
      <diagonal/>
    </border>
    <border>
      <left/>
      <right style="thick">
        <color indexed="64"/>
      </right>
      <top/>
      <bottom style="medium">
        <color indexed="18"/>
      </bottom>
      <diagonal/>
    </border>
    <border>
      <left style="thin">
        <color indexed="64"/>
      </left>
      <right style="thick">
        <color indexed="64"/>
      </right>
      <top style="thin">
        <color indexed="64"/>
      </top>
      <bottom style="thin">
        <color indexed="64"/>
      </bottom>
      <diagonal/>
    </border>
    <border>
      <left style="dotted">
        <color indexed="18"/>
      </left>
      <right/>
      <top style="dotted">
        <color indexed="18"/>
      </top>
      <bottom style="medium">
        <color indexed="18"/>
      </bottom>
      <diagonal/>
    </border>
    <border>
      <left/>
      <right style="thick">
        <color indexed="64"/>
      </right>
      <top style="medium">
        <color indexed="18"/>
      </top>
      <bottom/>
      <diagonal/>
    </border>
    <border>
      <left style="thin">
        <color indexed="64"/>
      </left>
      <right style="thin">
        <color indexed="64"/>
      </right>
      <top style="medium">
        <color indexed="64"/>
      </top>
      <bottom style="medium">
        <color indexed="18"/>
      </bottom>
      <diagonal/>
    </border>
    <border>
      <left style="thin">
        <color indexed="18"/>
      </left>
      <right style="thin">
        <color indexed="18"/>
      </right>
      <top style="medium">
        <color indexed="18"/>
      </top>
      <bottom style="thick">
        <color indexed="64"/>
      </bottom>
      <diagonal/>
    </border>
    <border>
      <left/>
      <right/>
      <top style="thin">
        <color indexed="64"/>
      </top>
      <bottom/>
      <diagonal/>
    </border>
    <border>
      <left/>
      <right style="thick">
        <color indexed="64"/>
      </right>
      <top style="thin">
        <color indexed="64"/>
      </top>
      <bottom/>
      <diagonal/>
    </border>
    <border>
      <left/>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diagonal/>
    </border>
    <border>
      <left style="medium">
        <color indexed="18"/>
      </left>
      <right style="thin">
        <color indexed="18"/>
      </right>
      <top style="medium">
        <color indexed="18"/>
      </top>
      <bottom style="medium">
        <color indexed="18"/>
      </bottom>
      <diagonal/>
    </border>
    <border>
      <left style="thin">
        <color indexed="18"/>
      </left>
      <right style="thin">
        <color indexed="18"/>
      </right>
      <top style="medium">
        <color indexed="18"/>
      </top>
      <bottom style="medium">
        <color indexed="18"/>
      </bottom>
      <diagonal/>
    </border>
    <border>
      <left style="thin">
        <color indexed="18"/>
      </left>
      <right style="thick">
        <color indexed="64"/>
      </right>
      <top style="medium">
        <color indexed="18"/>
      </top>
      <bottom style="medium">
        <color indexed="18"/>
      </bottom>
      <diagonal/>
    </border>
    <border>
      <left style="dotted">
        <color indexed="48"/>
      </left>
      <right/>
      <top style="medium">
        <color indexed="18"/>
      </top>
      <bottom style="dotted">
        <color indexed="48"/>
      </bottom>
      <diagonal/>
    </border>
    <border>
      <left style="medium">
        <color indexed="64"/>
      </left>
      <right/>
      <top/>
      <bottom style="medium">
        <color indexed="18"/>
      </bottom>
      <diagonal/>
    </border>
    <border>
      <left style="medium">
        <color rgb="FF51247A"/>
      </left>
      <right/>
      <top style="medium">
        <color rgb="FF51247A"/>
      </top>
      <bottom/>
      <diagonal/>
    </border>
    <border>
      <left/>
      <right/>
      <top style="medium">
        <color rgb="FF51247A"/>
      </top>
      <bottom/>
      <diagonal/>
    </border>
    <border>
      <left/>
      <right style="medium">
        <color rgb="FF51247A"/>
      </right>
      <top style="medium">
        <color rgb="FF51247A"/>
      </top>
      <bottom/>
      <diagonal/>
    </border>
    <border>
      <left style="medium">
        <color rgb="FF51247A"/>
      </left>
      <right/>
      <top/>
      <bottom/>
      <diagonal/>
    </border>
    <border>
      <left/>
      <right style="medium">
        <color rgb="FF51247A"/>
      </right>
      <top/>
      <bottom/>
      <diagonal/>
    </border>
    <border>
      <left style="medium">
        <color rgb="FF51247A"/>
      </left>
      <right/>
      <top/>
      <bottom style="medium">
        <color rgb="FF51247A"/>
      </bottom>
      <diagonal/>
    </border>
    <border>
      <left/>
      <right/>
      <top/>
      <bottom style="medium">
        <color rgb="FF51247A"/>
      </bottom>
      <diagonal/>
    </border>
    <border>
      <left/>
      <right style="thin">
        <color indexed="64"/>
      </right>
      <top/>
      <bottom style="medium">
        <color rgb="FF51247A"/>
      </bottom>
      <diagonal/>
    </border>
    <border>
      <left style="thin">
        <color indexed="64"/>
      </left>
      <right style="thin">
        <color indexed="64"/>
      </right>
      <top style="thin">
        <color indexed="64"/>
      </top>
      <bottom style="medium">
        <color rgb="FF51247A"/>
      </bottom>
      <diagonal/>
    </border>
    <border>
      <left/>
      <right style="medium">
        <color rgb="FF51247A"/>
      </right>
      <top/>
      <bottom style="medium">
        <color rgb="FF51247A"/>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64"/>
      </right>
      <top style="thin">
        <color indexed="18"/>
      </top>
      <bottom style="thin">
        <color indexed="18"/>
      </bottom>
      <diagonal/>
    </border>
    <border>
      <left style="thin">
        <color indexed="64"/>
      </left>
      <right/>
      <top style="medium">
        <color indexed="18"/>
      </top>
      <bottom/>
      <diagonal/>
    </border>
    <border>
      <left/>
      <right style="medium">
        <color indexed="64"/>
      </right>
      <top style="medium">
        <color indexed="18"/>
      </top>
      <bottom/>
      <diagonal/>
    </border>
    <border>
      <left/>
      <right style="medium">
        <color indexed="64"/>
      </right>
      <top/>
      <bottom style="medium">
        <color indexed="18"/>
      </bottom>
      <diagonal/>
    </border>
    <border>
      <left style="medium">
        <color indexed="64"/>
      </left>
      <right/>
      <top style="thin">
        <color indexed="64"/>
      </top>
      <bottom/>
      <diagonal/>
    </border>
    <border>
      <left style="thin">
        <color indexed="18"/>
      </left>
      <right style="medium">
        <color indexed="64"/>
      </right>
      <top style="thin">
        <color indexed="18"/>
      </top>
      <bottom style="thin">
        <color indexed="18"/>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18"/>
      </left>
      <right style="medium">
        <color indexed="64"/>
      </right>
      <top style="thin">
        <color indexed="18"/>
      </top>
      <bottom style="medium">
        <color indexed="64"/>
      </bottom>
      <diagonal/>
    </border>
    <border>
      <left style="thin">
        <color indexed="18"/>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18"/>
      </bottom>
      <diagonal/>
    </border>
    <border>
      <left style="thin">
        <color indexed="64"/>
      </left>
      <right style="medium">
        <color indexed="64"/>
      </right>
      <top style="medium">
        <color indexed="64"/>
      </top>
      <bottom style="medium">
        <color indexed="18"/>
      </bottom>
      <diagonal/>
    </border>
    <border>
      <left style="medium">
        <color indexed="64"/>
      </left>
      <right/>
      <top style="medium">
        <color indexed="18"/>
      </top>
      <bottom/>
      <diagonal/>
    </border>
    <border>
      <left style="thin">
        <color indexed="18"/>
      </left>
      <right style="medium">
        <color indexed="64"/>
      </right>
      <top style="medium">
        <color indexed="18"/>
      </top>
      <bottom style="thick">
        <color indexed="64"/>
      </bottom>
      <diagonal/>
    </border>
    <border>
      <left style="medium">
        <color indexed="64"/>
      </left>
      <right style="thin">
        <color indexed="18"/>
      </right>
      <top style="thick">
        <color indexed="64"/>
      </top>
      <bottom style="thin">
        <color indexed="18"/>
      </bottom>
      <diagonal/>
    </border>
    <border>
      <left style="thin">
        <color indexed="18"/>
      </left>
      <right style="medium">
        <color indexed="64"/>
      </right>
      <top style="thick">
        <color indexed="64"/>
      </top>
      <bottom style="thin">
        <color indexed="18"/>
      </bottom>
      <diagonal/>
    </border>
    <border>
      <left style="medium">
        <color indexed="64"/>
      </left>
      <right style="thin">
        <color indexed="18"/>
      </right>
      <top style="thin">
        <color indexed="18"/>
      </top>
      <bottom style="thin">
        <color indexed="18"/>
      </bottom>
      <diagonal/>
    </border>
    <border>
      <left style="medium">
        <color indexed="64"/>
      </left>
      <right style="thin">
        <color indexed="18"/>
      </right>
      <top style="thin">
        <color indexed="18"/>
      </top>
      <bottom style="medium">
        <color indexed="18"/>
      </bottom>
      <diagonal/>
    </border>
    <border>
      <left style="thin">
        <color indexed="18"/>
      </left>
      <right style="medium">
        <color indexed="64"/>
      </right>
      <top style="thin">
        <color indexed="18"/>
      </top>
      <bottom style="medium">
        <color indexed="18"/>
      </bottom>
      <diagonal/>
    </border>
    <border>
      <left style="medium">
        <color indexed="64"/>
      </left>
      <right/>
      <top style="dotted">
        <color indexed="64"/>
      </top>
      <bottom/>
      <diagonal/>
    </border>
    <border>
      <left style="thin">
        <color indexed="18"/>
      </left>
      <right style="thin">
        <color indexed="64"/>
      </right>
      <top style="medium">
        <color indexed="64"/>
      </top>
      <bottom style="thin">
        <color indexed="18"/>
      </bottom>
      <diagonal/>
    </border>
    <border>
      <left style="thin">
        <color indexed="64"/>
      </left>
      <right/>
      <top style="medium">
        <color indexed="64"/>
      </top>
      <bottom/>
      <diagonal/>
    </border>
    <border>
      <left style="dotted">
        <color indexed="48"/>
      </left>
      <right/>
      <top style="medium">
        <color indexed="64"/>
      </top>
      <bottom style="dotted">
        <color indexed="48"/>
      </bottom>
      <diagonal/>
    </border>
    <border>
      <left style="thin">
        <color indexed="18"/>
      </left>
      <right/>
      <top style="thin">
        <color indexed="18"/>
      </top>
      <bottom style="medium">
        <color indexed="64"/>
      </bottom>
      <diagonal/>
    </border>
    <border>
      <left/>
      <right/>
      <top style="thin">
        <color indexed="18"/>
      </top>
      <bottom style="medium">
        <color indexed="64"/>
      </bottom>
      <diagonal/>
    </border>
    <border>
      <left/>
      <right style="thin">
        <color indexed="18"/>
      </right>
      <top style="thin">
        <color indexed="18"/>
      </top>
      <bottom style="medium">
        <color indexed="64"/>
      </bottom>
      <diagonal/>
    </border>
    <border>
      <left style="dotted">
        <color indexed="18"/>
      </left>
      <right/>
      <top style="dotted">
        <color indexed="18"/>
      </top>
      <bottom style="medium">
        <color indexed="64"/>
      </bottom>
      <diagonal/>
    </border>
    <border>
      <left/>
      <right style="thin">
        <color indexed="64"/>
      </right>
      <top style="medium">
        <color indexed="64"/>
      </top>
      <bottom/>
      <diagonal/>
    </border>
    <border>
      <left/>
      <right/>
      <top/>
      <bottom style="thick">
        <color theme="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rgb="FF000080"/>
      </left>
      <right style="thin">
        <color rgb="FF000080"/>
      </right>
      <top style="thin">
        <color rgb="FF000080"/>
      </top>
      <bottom style="thin">
        <color rgb="FF00008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18"/>
      </left>
      <right style="thin">
        <color indexed="18"/>
      </right>
      <top/>
      <bottom style="medium">
        <color indexed="18"/>
      </bottom>
      <diagonal/>
    </border>
    <border>
      <left style="thin">
        <color indexed="18"/>
      </left>
      <right style="thin">
        <color indexed="18"/>
      </right>
      <top/>
      <bottom style="medium">
        <color indexed="18"/>
      </bottom>
      <diagonal/>
    </border>
    <border>
      <left style="thin">
        <color indexed="18"/>
      </left>
      <right style="thick">
        <color indexed="64"/>
      </right>
      <top/>
      <bottom style="medium">
        <color indexed="18"/>
      </bottom>
      <diagonal/>
    </border>
    <border>
      <left style="medium">
        <color rgb="FF000000"/>
      </left>
      <right/>
      <top/>
      <bottom/>
      <diagonal/>
    </border>
    <border>
      <left/>
      <right style="medium">
        <color rgb="FF000000"/>
      </right>
      <top/>
      <bottom/>
      <diagonal/>
    </border>
  </borders>
  <cellStyleXfs count="3">
    <xf numFmtId="0" fontId="0" fillId="0" borderId="0"/>
    <xf numFmtId="0" fontId="2" fillId="0" borderId="0" applyNumberFormat="0" applyFill="0" applyBorder="0" applyAlignment="0" applyProtection="0">
      <alignment vertical="top"/>
      <protection locked="0"/>
    </xf>
    <xf numFmtId="0" fontId="17" fillId="0" borderId="110" applyNumberFormat="0" applyFill="0" applyAlignment="0" applyProtection="0"/>
  </cellStyleXfs>
  <cellXfs count="331">
    <xf numFmtId="0" fontId="0" fillId="0" borderId="0" xfId="0"/>
    <xf numFmtId="0" fontId="3" fillId="0" borderId="0" xfId="0" applyFont="1"/>
    <xf numFmtId="2" fontId="1" fillId="0" borderId="0" xfId="0" applyNumberFormat="1" applyFont="1"/>
    <xf numFmtId="0" fontId="0" fillId="0" borderId="1" xfId="0" applyBorder="1" applyProtection="1">
      <protection hidden="1"/>
    </xf>
    <xf numFmtId="0" fontId="0" fillId="0" borderId="2" xfId="0" applyBorder="1" applyProtection="1">
      <protection hidden="1"/>
    </xf>
    <xf numFmtId="0" fontId="5" fillId="0" borderId="2" xfId="0" applyFont="1" applyBorder="1" applyAlignment="1" applyProtection="1">
      <alignment horizontal="left"/>
      <protection hidden="1"/>
    </xf>
    <xf numFmtId="15" fontId="5" fillId="0" borderId="2" xfId="0" applyNumberFormat="1" applyFont="1" applyBorder="1" applyAlignment="1" applyProtection="1">
      <alignment wrapText="1"/>
      <protection hidden="1"/>
    </xf>
    <xf numFmtId="0" fontId="8" fillId="0" borderId="2" xfId="0" applyFont="1" applyBorder="1" applyProtection="1">
      <protection hidden="1"/>
    </xf>
    <xf numFmtId="0" fontId="5" fillId="0" borderId="2" xfId="0" applyFont="1" applyBorder="1" applyAlignment="1" applyProtection="1">
      <alignment horizontal="center"/>
      <protection hidden="1"/>
    </xf>
    <xf numFmtId="15" fontId="5" fillId="0" borderId="2" xfId="0" applyNumberFormat="1" applyFont="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0" xfId="0" applyProtection="1">
      <protection hidden="1"/>
    </xf>
    <xf numFmtId="0" fontId="4" fillId="0" borderId="0" xfId="0" applyFont="1" applyProtection="1">
      <protection hidden="1"/>
    </xf>
    <xf numFmtId="0" fontId="0" fillId="0" borderId="5" xfId="0" applyBorder="1" applyProtection="1">
      <protection hidden="1"/>
    </xf>
    <xf numFmtId="0" fontId="4" fillId="0" borderId="4" xfId="0" applyFont="1" applyBorder="1" applyProtection="1">
      <protection hidden="1"/>
    </xf>
    <xf numFmtId="2" fontId="1" fillId="0" borderId="0" xfId="0" applyNumberFormat="1" applyFont="1" applyProtection="1">
      <protection hidden="1"/>
    </xf>
    <xf numFmtId="2" fontId="1" fillId="0" borderId="5" xfId="0" applyNumberFormat="1" applyFont="1" applyBorder="1" applyProtection="1">
      <protection hidden="1"/>
    </xf>
    <xf numFmtId="0" fontId="4" fillId="0" borderId="6" xfId="0" applyFont="1" applyBorder="1" applyProtection="1">
      <protection hidden="1"/>
    </xf>
    <xf numFmtId="0" fontId="4" fillId="0" borderId="7" xfId="0" applyFont="1" applyBorder="1" applyAlignment="1" applyProtection="1">
      <alignment horizontal="left"/>
      <protection hidden="1"/>
    </xf>
    <xf numFmtId="20" fontId="1" fillId="0" borderId="8" xfId="0" applyNumberFormat="1" applyFont="1" applyBorder="1" applyProtection="1">
      <protection locked="0" hidden="1"/>
    </xf>
    <xf numFmtId="20" fontId="1" fillId="0" borderId="9" xfId="0" applyNumberFormat="1" applyFont="1" applyBorder="1" applyProtection="1">
      <protection locked="0" hidden="1"/>
    </xf>
    <xf numFmtId="0" fontId="4" fillId="2" borderId="7" xfId="0" applyFont="1" applyFill="1" applyBorder="1" applyProtection="1">
      <protection hidden="1"/>
    </xf>
    <xf numFmtId="20" fontId="3" fillId="2" borderId="11" xfId="0" applyNumberFormat="1" applyFont="1" applyFill="1" applyBorder="1" applyProtection="1">
      <protection hidden="1"/>
    </xf>
    <xf numFmtId="20" fontId="3" fillId="2" borderId="12" xfId="0" applyNumberFormat="1" applyFont="1" applyFill="1" applyBorder="1" applyProtection="1">
      <protection hidden="1"/>
    </xf>
    <xf numFmtId="20" fontId="3" fillId="2" borderId="13" xfId="0" applyNumberFormat="1" applyFont="1" applyFill="1" applyBorder="1" applyProtection="1">
      <protection hidden="1"/>
    </xf>
    <xf numFmtId="0" fontId="0" fillId="0" borderId="20" xfId="0" applyBorder="1" applyAlignment="1" applyProtection="1">
      <alignment horizontal="left" indent="3"/>
      <protection hidden="1"/>
    </xf>
    <xf numFmtId="0" fontId="0" fillId="0" borderId="21" xfId="0" applyBorder="1" applyProtection="1">
      <protection hidden="1"/>
    </xf>
    <xf numFmtId="0" fontId="0" fillId="0" borderId="22" xfId="0" applyBorder="1" applyProtection="1">
      <protection hidden="1"/>
    </xf>
    <xf numFmtId="0" fontId="0" fillId="0" borderId="23" xfId="0" applyBorder="1" applyAlignment="1" applyProtection="1">
      <alignment horizontal="left" indent="3"/>
      <protection hidden="1"/>
    </xf>
    <xf numFmtId="0" fontId="0" fillId="0" borderId="24" xfId="0" applyBorder="1" applyProtection="1">
      <protection hidden="1"/>
    </xf>
    <xf numFmtId="164" fontId="1" fillId="0" borderId="25" xfId="0" applyNumberFormat="1" applyFont="1" applyBorder="1" applyProtection="1">
      <protection locked="0" hidden="1"/>
    </xf>
    <xf numFmtId="0" fontId="0" fillId="0" borderId="26" xfId="0" applyBorder="1" applyProtection="1">
      <protection hidden="1"/>
    </xf>
    <xf numFmtId="0" fontId="0" fillId="0" borderId="27" xfId="0" applyBorder="1" applyProtection="1">
      <protection hidden="1"/>
    </xf>
    <xf numFmtId="0" fontId="0" fillId="0" borderId="23" xfId="0" applyBorder="1" applyAlignment="1" applyProtection="1">
      <alignment horizontal="left" indent="2"/>
      <protection hidden="1"/>
    </xf>
    <xf numFmtId="0" fontId="0" fillId="0" borderId="0" xfId="0" applyAlignment="1" applyProtection="1">
      <alignment horizontal="left" indent="2"/>
      <protection hidden="1"/>
    </xf>
    <xf numFmtId="0" fontId="0" fillId="0" borderId="28" xfId="0" applyBorder="1" applyAlignment="1" applyProtection="1">
      <alignment horizontal="left" indent="3"/>
      <protection hidden="1"/>
    </xf>
    <xf numFmtId="0" fontId="0" fillId="0" borderId="12" xfId="0" applyBorder="1" applyProtection="1">
      <protection hidden="1"/>
    </xf>
    <xf numFmtId="0" fontId="0" fillId="0" borderId="29" xfId="0" applyBorder="1" applyProtection="1">
      <protection hidden="1"/>
    </xf>
    <xf numFmtId="0" fontId="0" fillId="0" borderId="30" xfId="0" applyBorder="1" applyProtection="1">
      <protection hidden="1"/>
    </xf>
    <xf numFmtId="0" fontId="0" fillId="0" borderId="31" xfId="0" applyBorder="1" applyProtection="1">
      <protection hidden="1"/>
    </xf>
    <xf numFmtId="0" fontId="0" fillId="0" borderId="32" xfId="0" applyBorder="1" applyProtection="1">
      <protection hidden="1"/>
    </xf>
    <xf numFmtId="0" fontId="4" fillId="0" borderId="0" xfId="0" applyFont="1" applyAlignment="1" applyProtection="1">
      <alignment horizontal="left"/>
      <protection hidden="1"/>
    </xf>
    <xf numFmtId="2" fontId="4" fillId="0" borderId="23" xfId="0" applyNumberFormat="1" applyFont="1" applyBorder="1" applyAlignment="1" applyProtection="1">
      <alignment horizontal="left" indent="2"/>
      <protection hidden="1"/>
    </xf>
    <xf numFmtId="20" fontId="3" fillId="0" borderId="0" xfId="0" applyNumberFormat="1" applyFont="1" applyProtection="1">
      <protection hidden="1"/>
    </xf>
    <xf numFmtId="2" fontId="1" fillId="0" borderId="33" xfId="0" applyNumberFormat="1" applyFont="1" applyBorder="1" applyProtection="1">
      <protection hidden="1"/>
    </xf>
    <xf numFmtId="0" fontId="0" fillId="0" borderId="34" xfId="0" applyBorder="1" applyProtection="1">
      <protection hidden="1"/>
    </xf>
    <xf numFmtId="20" fontId="3" fillId="0" borderId="5" xfId="0" applyNumberFormat="1" applyFont="1" applyBorder="1" applyProtection="1">
      <protection hidden="1"/>
    </xf>
    <xf numFmtId="0" fontId="4" fillId="0" borderId="35" xfId="0" applyFont="1" applyBorder="1" applyAlignment="1" applyProtection="1">
      <alignment horizontal="left"/>
      <protection hidden="1"/>
    </xf>
    <xf numFmtId="0" fontId="4" fillId="0" borderId="36" xfId="0" applyFont="1" applyBorder="1" applyAlignment="1" applyProtection="1">
      <alignment horizontal="left"/>
      <protection hidden="1"/>
    </xf>
    <xf numFmtId="0" fontId="4" fillId="0" borderId="37" xfId="0" applyFont="1" applyBorder="1" applyAlignment="1" applyProtection="1">
      <alignment horizontal="left"/>
      <protection hidden="1"/>
    </xf>
    <xf numFmtId="0" fontId="6" fillId="0" borderId="0" xfId="0" applyFont="1" applyAlignment="1" applyProtection="1">
      <alignment horizontal="left"/>
      <protection hidden="1"/>
    </xf>
    <xf numFmtId="166" fontId="4" fillId="2" borderId="25" xfId="0" applyNumberFormat="1" applyFont="1" applyFill="1" applyBorder="1" applyProtection="1">
      <protection hidden="1"/>
    </xf>
    <xf numFmtId="166" fontId="1" fillId="2" borderId="25" xfId="0" applyNumberFormat="1" applyFont="1" applyFill="1" applyBorder="1" applyProtection="1">
      <protection hidden="1"/>
    </xf>
    <xf numFmtId="166" fontId="4" fillId="0" borderId="0" xfId="0" applyNumberFormat="1" applyFont="1" applyProtection="1">
      <protection hidden="1"/>
    </xf>
    <xf numFmtId="0" fontId="4" fillId="0" borderId="23" xfId="0" applyFont="1" applyBorder="1" applyAlignment="1" applyProtection="1">
      <alignment horizontal="left" indent="2"/>
      <protection hidden="1"/>
    </xf>
    <xf numFmtId="49" fontId="0" fillId="0" borderId="0" xfId="0" applyNumberFormat="1"/>
    <xf numFmtId="167" fontId="0" fillId="0" borderId="0" xfId="0" applyNumberFormat="1" applyProtection="1">
      <protection hidden="1"/>
    </xf>
    <xf numFmtId="166" fontId="1" fillId="2" borderId="54" xfId="0" applyNumberFormat="1" applyFont="1" applyFill="1" applyBorder="1" applyProtection="1">
      <protection hidden="1"/>
    </xf>
    <xf numFmtId="20" fontId="0" fillId="0" borderId="0" xfId="0" applyNumberFormat="1" applyProtection="1">
      <protection hidden="1"/>
    </xf>
    <xf numFmtId="0" fontId="0" fillId="0" borderId="23" xfId="0" applyBorder="1" applyProtection="1">
      <protection hidden="1"/>
    </xf>
    <xf numFmtId="0" fontId="0" fillId="0" borderId="35" xfId="0" applyBorder="1" applyProtection="1">
      <protection hidden="1"/>
    </xf>
    <xf numFmtId="0" fontId="4" fillId="0" borderId="10" xfId="0" applyFont="1" applyBorder="1" applyProtection="1">
      <protection hidden="1"/>
    </xf>
    <xf numFmtId="0" fontId="0" fillId="0" borderId="37" xfId="0" applyBorder="1" applyProtection="1">
      <protection hidden="1"/>
    </xf>
    <xf numFmtId="0" fontId="6" fillId="0" borderId="4" xfId="0" applyFont="1" applyBorder="1" applyProtection="1">
      <protection hidden="1"/>
    </xf>
    <xf numFmtId="0" fontId="4" fillId="0" borderId="6" xfId="0" applyFont="1" applyBorder="1" applyAlignment="1" applyProtection="1">
      <alignment horizontal="left" indent="1"/>
      <protection hidden="1"/>
    </xf>
    <xf numFmtId="0" fontId="4" fillId="0" borderId="4" xfId="0" applyFont="1" applyBorder="1" applyAlignment="1" applyProtection="1">
      <alignment horizontal="left" indent="1"/>
      <protection hidden="1"/>
    </xf>
    <xf numFmtId="20" fontId="1" fillId="0" borderId="25" xfId="0" applyNumberFormat="1" applyFont="1" applyBorder="1" applyProtection="1">
      <protection locked="0" hidden="1"/>
    </xf>
    <xf numFmtId="20" fontId="1" fillId="0" borderId="54" xfId="0" applyNumberFormat="1" applyFont="1" applyBorder="1" applyProtection="1">
      <protection locked="0" hidden="1"/>
    </xf>
    <xf numFmtId="0" fontId="0" fillId="0" borderId="59" xfId="0" applyBorder="1" applyProtection="1">
      <protection hidden="1"/>
    </xf>
    <xf numFmtId="0" fontId="0" fillId="0" borderId="60" xfId="0" applyBorder="1" applyProtection="1">
      <protection hidden="1"/>
    </xf>
    <xf numFmtId="0" fontId="0" fillId="0" borderId="61" xfId="0" applyBorder="1" applyProtection="1">
      <protection hidden="1"/>
    </xf>
    <xf numFmtId="0" fontId="0" fillId="0" borderId="62" xfId="0" applyBorder="1" applyProtection="1">
      <protection hidden="1"/>
    </xf>
    <xf numFmtId="166" fontId="1" fillId="0" borderId="25" xfId="0" applyNumberFormat="1" applyFont="1" applyBorder="1" applyProtection="1">
      <protection locked="0" hidden="1"/>
    </xf>
    <xf numFmtId="166" fontId="1" fillId="0" borderId="54" xfId="0" applyNumberFormat="1" applyFont="1" applyBorder="1" applyProtection="1">
      <protection locked="0" hidden="1"/>
    </xf>
    <xf numFmtId="166" fontId="1" fillId="0" borderId="63" xfId="0" applyNumberFormat="1" applyFont="1" applyBorder="1" applyProtection="1">
      <protection locked="0" hidden="1"/>
    </xf>
    <xf numFmtId="0" fontId="12" fillId="5" borderId="44" xfId="0" applyFont="1" applyFill="1" applyBorder="1" applyProtection="1">
      <protection hidden="1"/>
    </xf>
    <xf numFmtId="0" fontId="12" fillId="5" borderId="46" xfId="0" applyFont="1" applyFill="1" applyBorder="1" applyProtection="1">
      <protection hidden="1"/>
    </xf>
    <xf numFmtId="0" fontId="12" fillId="5" borderId="23" xfId="0" applyFont="1" applyFill="1" applyBorder="1" applyProtection="1">
      <protection hidden="1"/>
    </xf>
    <xf numFmtId="0" fontId="13" fillId="5" borderId="45" xfId="0" applyFont="1" applyFill="1" applyBorder="1" applyProtection="1">
      <protection hidden="1"/>
    </xf>
    <xf numFmtId="0" fontId="13" fillId="5" borderId="0" xfId="0" applyFont="1" applyFill="1" applyProtection="1">
      <protection hidden="1"/>
    </xf>
    <xf numFmtId="0" fontId="12" fillId="5" borderId="0" xfId="0" applyFont="1" applyFill="1" applyProtection="1">
      <protection hidden="1"/>
    </xf>
    <xf numFmtId="0" fontId="13" fillId="5" borderId="48" xfId="0" applyFont="1" applyFill="1" applyBorder="1" applyProtection="1">
      <protection hidden="1"/>
    </xf>
    <xf numFmtId="0" fontId="14" fillId="5" borderId="45" xfId="0" applyFont="1" applyFill="1" applyBorder="1" applyProtection="1">
      <protection hidden="1"/>
    </xf>
    <xf numFmtId="0" fontId="3" fillId="6" borderId="44" xfId="0" applyFont="1" applyFill="1" applyBorder="1" applyAlignment="1" applyProtection="1">
      <alignment horizontal="center"/>
      <protection hidden="1"/>
    </xf>
    <xf numFmtId="0" fontId="3" fillId="6" borderId="45" xfId="0" applyFont="1" applyFill="1" applyBorder="1" applyAlignment="1" applyProtection="1">
      <alignment horizontal="center"/>
      <protection hidden="1"/>
    </xf>
    <xf numFmtId="0" fontId="3" fillId="6" borderId="52" xfId="0" applyFont="1" applyFill="1" applyBorder="1" applyAlignment="1" applyProtection="1">
      <alignment horizontal="center"/>
      <protection hidden="1"/>
    </xf>
    <xf numFmtId="15" fontId="1" fillId="6" borderId="47" xfId="0" applyNumberFormat="1" applyFont="1" applyFill="1" applyBorder="1" applyAlignment="1" applyProtection="1">
      <alignment horizontal="center"/>
      <protection hidden="1"/>
    </xf>
    <xf numFmtId="15" fontId="1" fillId="6" borderId="48" xfId="0" applyNumberFormat="1" applyFont="1" applyFill="1" applyBorder="1" applyAlignment="1" applyProtection="1">
      <alignment horizontal="center"/>
      <protection hidden="1"/>
    </xf>
    <xf numFmtId="15" fontId="1" fillId="6" borderId="53" xfId="0" applyNumberFormat="1" applyFont="1" applyFill="1" applyBorder="1" applyAlignment="1" applyProtection="1">
      <alignment horizontal="center"/>
      <protection hidden="1"/>
    </xf>
    <xf numFmtId="166" fontId="4" fillId="7" borderId="25" xfId="0" applyNumberFormat="1" applyFont="1" applyFill="1" applyBorder="1" applyProtection="1">
      <protection hidden="1"/>
    </xf>
    <xf numFmtId="0" fontId="0" fillId="8" borderId="0" xfId="0" applyFill="1" applyProtection="1">
      <protection hidden="1"/>
    </xf>
    <xf numFmtId="20" fontId="3" fillId="8" borderId="13" xfId="0" applyNumberFormat="1" applyFont="1" applyFill="1" applyBorder="1" applyProtection="1">
      <protection hidden="1"/>
    </xf>
    <xf numFmtId="0" fontId="0" fillId="8" borderId="0" xfId="0" applyFill="1" applyAlignment="1" applyProtection="1">
      <alignment horizontal="left" indent="2"/>
      <protection hidden="1"/>
    </xf>
    <xf numFmtId="0" fontId="0" fillId="8" borderId="0" xfId="0" applyFill="1" applyAlignment="1" applyProtection="1">
      <alignment horizontal="right"/>
      <protection hidden="1"/>
    </xf>
    <xf numFmtId="0" fontId="11" fillId="5" borderId="23" xfId="0" applyFont="1" applyFill="1" applyBorder="1" applyAlignment="1" applyProtection="1">
      <alignment horizontal="right"/>
      <protection hidden="1"/>
    </xf>
    <xf numFmtId="0" fontId="16" fillId="5" borderId="0" xfId="0" applyFont="1" applyFill="1" applyProtection="1">
      <protection hidden="1"/>
    </xf>
    <xf numFmtId="166" fontId="4" fillId="0" borderId="25" xfId="0" applyNumberFormat="1" applyFont="1" applyBorder="1" applyProtection="1">
      <protection hidden="1"/>
    </xf>
    <xf numFmtId="0" fontId="4" fillId="0" borderId="7" xfId="0" applyFont="1" applyBorder="1" applyAlignment="1" applyProtection="1">
      <alignment horizontal="left" vertical="center"/>
      <protection hidden="1"/>
    </xf>
    <xf numFmtId="0" fontId="4" fillId="8" borderId="43" xfId="0" applyFont="1" applyFill="1" applyBorder="1" applyAlignment="1" applyProtection="1">
      <alignment vertical="center"/>
      <protection hidden="1"/>
    </xf>
    <xf numFmtId="20" fontId="3" fillId="8" borderId="15" xfId="0" applyNumberFormat="1" applyFont="1" applyFill="1" applyBorder="1" applyAlignment="1" applyProtection="1">
      <alignment vertical="center"/>
      <protection hidden="1"/>
    </xf>
    <xf numFmtId="0" fontId="4" fillId="0" borderId="42" xfId="0" applyFont="1" applyBorder="1" applyAlignment="1" applyProtection="1">
      <alignment horizontal="left" vertical="center"/>
      <protection hidden="1"/>
    </xf>
    <xf numFmtId="0" fontId="4" fillId="8" borderId="40" xfId="0" applyFont="1" applyFill="1" applyBorder="1" applyAlignment="1" applyProtection="1">
      <alignment vertical="center"/>
      <protection hidden="1"/>
    </xf>
    <xf numFmtId="0" fontId="0" fillId="6" borderId="41" xfId="0" applyFill="1" applyBorder="1" applyAlignment="1" applyProtection="1">
      <alignment vertical="center"/>
      <protection hidden="1"/>
    </xf>
    <xf numFmtId="20" fontId="3" fillId="6" borderId="39" xfId="0" applyNumberFormat="1" applyFont="1" applyFill="1" applyBorder="1" applyAlignment="1" applyProtection="1">
      <alignment vertical="center"/>
      <protection hidden="1"/>
    </xf>
    <xf numFmtId="0" fontId="7" fillId="0" borderId="8"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0" fillId="8" borderId="16" xfId="0" applyFill="1" applyBorder="1" applyAlignment="1" applyProtection="1">
      <alignment vertical="center"/>
      <protection hidden="1"/>
    </xf>
    <xf numFmtId="20" fontId="3" fillId="8" borderId="17" xfId="0" applyNumberFormat="1" applyFont="1" applyFill="1" applyBorder="1" applyAlignment="1" applyProtection="1">
      <alignment vertical="center"/>
      <protection hidden="1"/>
    </xf>
    <xf numFmtId="0" fontId="0" fillId="8" borderId="57" xfId="0" applyFill="1" applyBorder="1" applyAlignment="1" applyProtection="1">
      <alignment vertical="center"/>
      <protection hidden="1"/>
    </xf>
    <xf numFmtId="20" fontId="1" fillId="8" borderId="57" xfId="0" applyNumberFormat="1" applyFont="1" applyFill="1" applyBorder="1" applyAlignment="1" applyProtection="1">
      <alignment horizontal="right" vertical="center"/>
      <protection hidden="1"/>
    </xf>
    <xf numFmtId="0" fontId="9" fillId="3" borderId="45" xfId="0" applyFont="1" applyFill="1" applyBorder="1" applyAlignment="1" applyProtection="1">
      <alignment vertical="center"/>
      <protection hidden="1"/>
    </xf>
    <xf numFmtId="0" fontId="3" fillId="6" borderId="44" xfId="0" applyFont="1" applyFill="1" applyBorder="1" applyAlignment="1" applyProtection="1">
      <alignment horizontal="center" vertical="center"/>
      <protection hidden="1"/>
    </xf>
    <xf numFmtId="0" fontId="3" fillId="6" borderId="45" xfId="0" applyFont="1" applyFill="1" applyBorder="1" applyAlignment="1" applyProtection="1">
      <alignment horizontal="center" vertical="center"/>
      <protection hidden="1"/>
    </xf>
    <xf numFmtId="15" fontId="1" fillId="6" borderId="47" xfId="0" applyNumberFormat="1" applyFont="1" applyFill="1" applyBorder="1" applyAlignment="1" applyProtection="1">
      <alignment horizontal="center" vertical="center"/>
      <protection hidden="1"/>
    </xf>
    <xf numFmtId="15" fontId="1" fillId="6" borderId="48" xfId="0" applyNumberFormat="1" applyFont="1" applyFill="1" applyBorder="1" applyAlignment="1" applyProtection="1">
      <alignment horizontal="center" vertical="center"/>
      <protection hidden="1"/>
    </xf>
    <xf numFmtId="0" fontId="12" fillId="5" borderId="44" xfId="0" applyFont="1" applyFill="1" applyBorder="1" applyAlignment="1" applyProtection="1">
      <alignment vertical="center"/>
      <protection hidden="1"/>
    </xf>
    <xf numFmtId="0" fontId="12" fillId="5" borderId="46" xfId="0" applyFont="1" applyFill="1" applyBorder="1" applyAlignment="1" applyProtection="1">
      <alignment vertical="center"/>
      <protection hidden="1"/>
    </xf>
    <xf numFmtId="0" fontId="12" fillId="5" borderId="23" xfId="0" applyFont="1" applyFill="1" applyBorder="1" applyAlignment="1" applyProtection="1">
      <alignment vertical="center"/>
      <protection hidden="1"/>
    </xf>
    <xf numFmtId="0" fontId="13" fillId="5" borderId="45" xfId="0" applyFont="1" applyFill="1" applyBorder="1" applyAlignment="1" applyProtection="1">
      <alignment vertical="center"/>
      <protection hidden="1"/>
    </xf>
    <xf numFmtId="0" fontId="13" fillId="5" borderId="0" xfId="0" applyFont="1" applyFill="1" applyAlignment="1" applyProtection="1">
      <alignment vertical="center"/>
      <protection hidden="1"/>
    </xf>
    <xf numFmtId="49" fontId="4" fillId="0" borderId="38" xfId="0" applyNumberFormat="1" applyFont="1" applyBorder="1" applyAlignment="1" applyProtection="1">
      <alignment horizontal="left" vertical="center"/>
      <protection locked="0" hidden="1"/>
    </xf>
    <xf numFmtId="0" fontId="12" fillId="5" borderId="0" xfId="0" applyFont="1" applyFill="1" applyAlignment="1" applyProtection="1">
      <alignment vertical="center"/>
      <protection hidden="1"/>
    </xf>
    <xf numFmtId="166" fontId="4" fillId="0" borderId="49" xfId="0" applyNumberFormat="1" applyFont="1" applyBorder="1" applyAlignment="1" applyProtection="1">
      <alignment horizontal="left" vertical="center"/>
      <protection locked="0" hidden="1"/>
    </xf>
    <xf numFmtId="0" fontId="12" fillId="5" borderId="48" xfId="0" applyFont="1" applyFill="1" applyBorder="1" applyAlignment="1" applyProtection="1">
      <alignment vertical="center"/>
      <protection hidden="1"/>
    </xf>
    <xf numFmtId="0" fontId="13" fillId="5" borderId="48" xfId="0" applyFont="1" applyFill="1" applyBorder="1" applyAlignment="1" applyProtection="1">
      <alignment vertical="center"/>
      <protection hidden="1"/>
    </xf>
    <xf numFmtId="166" fontId="4" fillId="0" borderId="55" xfId="0" applyNumberFormat="1" applyFont="1" applyBorder="1" applyAlignment="1" applyProtection="1">
      <alignment horizontal="left" vertical="center"/>
      <protection locked="0" hidden="1"/>
    </xf>
    <xf numFmtId="0" fontId="0" fillId="8" borderId="69" xfId="0" applyFill="1" applyBorder="1" applyAlignment="1" applyProtection="1">
      <alignment horizontal="left" indent="3"/>
      <protection hidden="1"/>
    </xf>
    <xf numFmtId="0" fontId="0" fillId="8" borderId="70" xfId="0" applyFill="1" applyBorder="1" applyProtection="1">
      <protection hidden="1"/>
    </xf>
    <xf numFmtId="0" fontId="0" fillId="8" borderId="71" xfId="0" applyFill="1" applyBorder="1" applyProtection="1">
      <protection hidden="1"/>
    </xf>
    <xf numFmtId="0" fontId="0" fillId="8" borderId="72" xfId="0" applyFill="1" applyBorder="1" applyAlignment="1" applyProtection="1">
      <alignment horizontal="left" indent="3"/>
      <protection hidden="1"/>
    </xf>
    <xf numFmtId="0" fontId="0" fillId="8" borderId="73" xfId="0" applyFill="1" applyBorder="1" applyProtection="1">
      <protection hidden="1"/>
    </xf>
    <xf numFmtId="0" fontId="16" fillId="5" borderId="72" xfId="0" applyFont="1" applyFill="1" applyBorder="1" applyAlignment="1" applyProtection="1">
      <alignment horizontal="left" indent="2"/>
      <protection hidden="1"/>
    </xf>
    <xf numFmtId="0" fontId="0" fillId="8" borderId="72" xfId="0" applyFill="1" applyBorder="1" applyProtection="1">
      <protection hidden="1"/>
    </xf>
    <xf numFmtId="0" fontId="11" fillId="5" borderId="72" xfId="0" applyFont="1" applyFill="1" applyBorder="1" applyAlignment="1" applyProtection="1">
      <alignment horizontal="left" indent="2"/>
      <protection hidden="1"/>
    </xf>
    <xf numFmtId="0" fontId="11" fillId="5" borderId="74" xfId="0" applyFont="1" applyFill="1" applyBorder="1" applyAlignment="1" applyProtection="1">
      <alignment horizontal="left" indent="2"/>
      <protection hidden="1"/>
    </xf>
    <xf numFmtId="0" fontId="11" fillId="5" borderId="75" xfId="0" applyFont="1" applyFill="1" applyBorder="1" applyProtection="1">
      <protection hidden="1"/>
    </xf>
    <xf numFmtId="0" fontId="11" fillId="5" borderId="76" xfId="0" applyFont="1" applyFill="1" applyBorder="1" applyAlignment="1" applyProtection="1">
      <alignment horizontal="right"/>
      <protection hidden="1"/>
    </xf>
    <xf numFmtId="166" fontId="4" fillId="0" borderId="77" xfId="0" applyNumberFormat="1" applyFont="1" applyBorder="1" applyProtection="1">
      <protection hidden="1"/>
    </xf>
    <xf numFmtId="0" fontId="0" fillId="8" borderId="75" xfId="0" applyFill="1" applyBorder="1" applyProtection="1">
      <protection hidden="1"/>
    </xf>
    <xf numFmtId="0" fontId="0" fillId="8" borderId="78" xfId="0" applyFill="1" applyBorder="1" applyProtection="1">
      <protection hidden="1"/>
    </xf>
    <xf numFmtId="0" fontId="9" fillId="8" borderId="18" xfId="0" applyFont="1" applyFill="1" applyBorder="1" applyAlignment="1" applyProtection="1">
      <alignment vertical="center"/>
      <protection hidden="1"/>
    </xf>
    <xf numFmtId="0" fontId="9" fillId="8" borderId="8" xfId="0" applyFont="1" applyFill="1" applyBorder="1" applyAlignment="1" applyProtection="1">
      <alignment vertical="center"/>
      <protection hidden="1"/>
    </xf>
    <xf numFmtId="0" fontId="9" fillId="6" borderId="19" xfId="0" applyFont="1" applyFill="1" applyBorder="1" applyAlignment="1" applyProtection="1">
      <alignment vertical="center"/>
      <protection hidden="1"/>
    </xf>
    <xf numFmtId="166" fontId="3" fillId="6" borderId="19" xfId="0" applyNumberFormat="1" applyFont="1" applyFill="1" applyBorder="1" applyAlignment="1" applyProtection="1">
      <alignment horizontal="right" vertical="center"/>
      <protection hidden="1"/>
    </xf>
    <xf numFmtId="166" fontId="3" fillId="8" borderId="18" xfId="0" applyNumberFormat="1" applyFont="1" applyFill="1" applyBorder="1" applyAlignment="1" applyProtection="1">
      <alignment horizontal="right" vertical="center"/>
      <protection hidden="1"/>
    </xf>
    <xf numFmtId="0" fontId="3" fillId="6" borderId="0" xfId="0" applyFont="1" applyFill="1" applyAlignment="1" applyProtection="1">
      <alignment horizontal="center" vertical="center"/>
      <protection hidden="1"/>
    </xf>
    <xf numFmtId="0" fontId="14" fillId="5" borderId="8" xfId="0" applyFont="1" applyFill="1" applyBorder="1" applyProtection="1">
      <protection hidden="1"/>
    </xf>
    <xf numFmtId="0" fontId="4" fillId="5" borderId="8" xfId="0" applyFont="1" applyFill="1" applyBorder="1" applyProtection="1">
      <protection hidden="1"/>
    </xf>
    <xf numFmtId="0" fontId="4" fillId="0" borderId="8" xfId="0" applyFont="1" applyBorder="1" applyAlignment="1" applyProtection="1">
      <alignment vertical="center"/>
      <protection locked="0"/>
    </xf>
    <xf numFmtId="0" fontId="4" fillId="5" borderId="8" xfId="0" applyFont="1" applyFill="1" applyBorder="1" applyProtection="1">
      <protection locked="0" hidden="1"/>
    </xf>
    <xf numFmtId="0" fontId="0" fillId="0" borderId="8" xfId="0" applyBorder="1" applyProtection="1">
      <protection locked="0" hidden="1"/>
    </xf>
    <xf numFmtId="15" fontId="4" fillId="6" borderId="8" xfId="0" applyNumberFormat="1" applyFont="1" applyFill="1" applyBorder="1" applyAlignment="1" applyProtection="1">
      <alignment horizontal="center" vertical="center"/>
      <protection locked="0" hidden="1"/>
    </xf>
    <xf numFmtId="0" fontId="0" fillId="5" borderId="82" xfId="0" applyFill="1" applyBorder="1" applyProtection="1">
      <protection hidden="1"/>
    </xf>
    <xf numFmtId="0" fontId="12" fillId="5" borderId="83" xfId="0" applyFont="1" applyFill="1" applyBorder="1" applyAlignment="1" applyProtection="1">
      <alignment vertical="center"/>
      <protection hidden="1"/>
    </xf>
    <xf numFmtId="0" fontId="0" fillId="0" borderId="20" xfId="0" applyBorder="1" applyProtection="1">
      <protection hidden="1"/>
    </xf>
    <xf numFmtId="0" fontId="15" fillId="0" borderId="21" xfId="0" applyFont="1" applyBorder="1" applyAlignment="1" applyProtection="1">
      <alignment horizontal="left" vertical="center"/>
      <protection hidden="1"/>
    </xf>
    <xf numFmtId="15" fontId="5" fillId="0" borderId="21" xfId="0" applyNumberFormat="1" applyFont="1" applyBorder="1" applyAlignment="1" applyProtection="1">
      <alignment wrapText="1"/>
      <protection hidden="1"/>
    </xf>
    <xf numFmtId="0" fontId="8" fillId="0" borderId="21" xfId="0" applyFont="1" applyBorder="1" applyProtection="1">
      <protection hidden="1"/>
    </xf>
    <xf numFmtId="0" fontId="5" fillId="0" borderId="21" xfId="0" applyFont="1" applyBorder="1" applyAlignment="1" applyProtection="1">
      <alignment horizontal="center"/>
      <protection hidden="1"/>
    </xf>
    <xf numFmtId="15" fontId="5" fillId="0" borderId="21" xfId="0" applyNumberFormat="1" applyFont="1" applyBorder="1" applyProtection="1">
      <protection hidden="1"/>
    </xf>
    <xf numFmtId="0" fontId="3" fillId="6" borderId="84" xfId="0" applyFont="1" applyFill="1" applyBorder="1" applyAlignment="1" applyProtection="1">
      <alignment horizontal="center" vertical="center"/>
      <protection hidden="1"/>
    </xf>
    <xf numFmtId="15" fontId="1" fillId="6" borderId="85" xfId="0" applyNumberFormat="1" applyFont="1" applyFill="1" applyBorder="1" applyAlignment="1" applyProtection="1">
      <alignment horizontal="center" vertical="center"/>
      <protection hidden="1"/>
    </xf>
    <xf numFmtId="0" fontId="4" fillId="0" borderId="86" xfId="0" applyFont="1" applyBorder="1" applyAlignment="1" applyProtection="1">
      <alignment vertical="center"/>
      <protection hidden="1"/>
    </xf>
    <xf numFmtId="0" fontId="0" fillId="0" borderId="23" xfId="0" applyBorder="1" applyAlignment="1" applyProtection="1">
      <alignment vertical="center"/>
      <protection hidden="1"/>
    </xf>
    <xf numFmtId="0" fontId="0" fillId="0" borderId="88" xfId="0" applyBorder="1" applyAlignment="1" applyProtection="1">
      <alignment vertical="center"/>
      <protection hidden="1"/>
    </xf>
    <xf numFmtId="20" fontId="3" fillId="8" borderId="29" xfId="0" applyNumberFormat="1" applyFont="1" applyFill="1" applyBorder="1" applyAlignment="1" applyProtection="1">
      <alignment vertical="center"/>
      <protection hidden="1"/>
    </xf>
    <xf numFmtId="0" fontId="4" fillId="0" borderId="23" xfId="0" applyFont="1" applyBorder="1" applyAlignment="1" applyProtection="1">
      <alignment vertical="center"/>
      <protection hidden="1"/>
    </xf>
    <xf numFmtId="0" fontId="4" fillId="6" borderId="89" xfId="0" applyFont="1" applyFill="1" applyBorder="1" applyAlignment="1" applyProtection="1">
      <alignment vertical="center"/>
      <protection hidden="1"/>
    </xf>
    <xf numFmtId="20" fontId="3" fillId="6" borderId="29" xfId="0" applyNumberFormat="1" applyFont="1" applyFill="1" applyBorder="1" applyAlignment="1" applyProtection="1">
      <alignment vertical="center"/>
      <protection hidden="1"/>
    </xf>
    <xf numFmtId="0" fontId="4" fillId="8" borderId="89" xfId="0" applyFont="1" applyFill="1" applyBorder="1" applyAlignment="1" applyProtection="1">
      <alignment vertical="center"/>
      <protection hidden="1"/>
    </xf>
    <xf numFmtId="20" fontId="3" fillId="8" borderId="91" xfId="0" applyNumberFormat="1" applyFont="1" applyFill="1" applyBorder="1" applyAlignment="1" applyProtection="1">
      <alignment vertical="center"/>
      <protection hidden="1"/>
    </xf>
    <xf numFmtId="0" fontId="4" fillId="8" borderId="92" xfId="0" applyFont="1" applyFill="1" applyBorder="1" applyAlignment="1" applyProtection="1">
      <alignment vertical="center"/>
      <protection hidden="1"/>
    </xf>
    <xf numFmtId="20" fontId="1" fillId="8" borderId="93" xfId="0" applyNumberFormat="1" applyFont="1" applyFill="1" applyBorder="1" applyAlignment="1" applyProtection="1">
      <alignment horizontal="right" vertical="center"/>
      <protection hidden="1"/>
    </xf>
    <xf numFmtId="0" fontId="4" fillId="3" borderId="94" xfId="0" applyFont="1" applyFill="1" applyBorder="1" applyAlignment="1" applyProtection="1">
      <alignment vertical="center"/>
      <protection hidden="1"/>
    </xf>
    <xf numFmtId="0" fontId="4" fillId="8" borderId="96" xfId="0" applyFont="1" applyFill="1" applyBorder="1" applyAlignment="1" applyProtection="1">
      <alignment vertical="center"/>
      <protection hidden="1"/>
    </xf>
    <xf numFmtId="166" fontId="3" fillId="8" borderId="97" xfId="0" applyNumberFormat="1" applyFont="1" applyFill="1" applyBorder="1" applyAlignment="1" applyProtection="1">
      <alignment horizontal="right" vertical="center"/>
      <protection hidden="1"/>
    </xf>
    <xf numFmtId="0" fontId="4" fillId="8" borderId="98" xfId="0" applyFont="1" applyFill="1" applyBorder="1" applyAlignment="1" applyProtection="1">
      <alignment vertical="center"/>
      <protection hidden="1"/>
    </xf>
    <xf numFmtId="0" fontId="4" fillId="6" borderId="99" xfId="0" applyFont="1" applyFill="1" applyBorder="1" applyAlignment="1" applyProtection="1">
      <alignment vertical="center"/>
      <protection hidden="1"/>
    </xf>
    <xf numFmtId="166" fontId="3" fillId="6" borderId="100" xfId="0" applyNumberFormat="1" applyFont="1" applyFill="1" applyBorder="1" applyAlignment="1" applyProtection="1">
      <alignment horizontal="right" vertical="center"/>
      <protection hidden="1"/>
    </xf>
    <xf numFmtId="0" fontId="0" fillId="0" borderId="101" xfId="0" applyBorder="1" applyProtection="1">
      <protection hidden="1"/>
    </xf>
    <xf numFmtId="0" fontId="0" fillId="0" borderId="28" xfId="0" applyBorder="1" applyProtection="1">
      <protection hidden="1"/>
    </xf>
    <xf numFmtId="0" fontId="3" fillId="6" borderId="46"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12" fillId="5" borderId="20" xfId="0" applyFont="1" applyFill="1" applyBorder="1" applyAlignment="1" applyProtection="1">
      <alignment vertical="center"/>
      <protection hidden="1"/>
    </xf>
    <xf numFmtId="15" fontId="4" fillId="6" borderId="14" xfId="0" applyNumberFormat="1" applyFont="1" applyFill="1" applyBorder="1" applyAlignment="1" applyProtection="1">
      <alignment horizontal="center" vertical="center"/>
      <protection locked="0" hidden="1"/>
    </xf>
    <xf numFmtId="0" fontId="14" fillId="5" borderId="14" xfId="0" applyFont="1" applyFill="1" applyBorder="1" applyProtection="1">
      <protection hidden="1"/>
    </xf>
    <xf numFmtId="0" fontId="4" fillId="5" borderId="14" xfId="0" applyFont="1" applyFill="1" applyBorder="1" applyProtection="1">
      <protection hidden="1"/>
    </xf>
    <xf numFmtId="0" fontId="0" fillId="5" borderId="102" xfId="0" applyFill="1" applyBorder="1" applyProtection="1">
      <protection hidden="1"/>
    </xf>
    <xf numFmtId="0" fontId="12" fillId="5" borderId="103" xfId="0" applyFont="1" applyFill="1" applyBorder="1" applyAlignment="1" applyProtection="1">
      <alignment vertical="center"/>
      <protection hidden="1"/>
    </xf>
    <xf numFmtId="0" fontId="13" fillId="5" borderId="21" xfId="0" applyFont="1" applyFill="1" applyBorder="1" applyAlignment="1" applyProtection="1">
      <alignment vertical="center"/>
      <protection hidden="1"/>
    </xf>
    <xf numFmtId="166" fontId="4" fillId="0" borderId="104" xfId="0" applyNumberFormat="1" applyFont="1" applyBorder="1" applyAlignment="1" applyProtection="1">
      <alignment horizontal="left" vertical="center"/>
      <protection locked="0" hidden="1"/>
    </xf>
    <xf numFmtId="0" fontId="12" fillId="5" borderId="28" xfId="0" applyFont="1" applyFill="1" applyBorder="1" applyAlignment="1" applyProtection="1">
      <alignment vertical="center"/>
      <protection hidden="1"/>
    </xf>
    <xf numFmtId="0" fontId="12" fillId="5" borderId="12" xfId="0" applyFont="1" applyFill="1" applyBorder="1" applyAlignment="1" applyProtection="1">
      <alignment vertical="center"/>
      <protection hidden="1"/>
    </xf>
    <xf numFmtId="0" fontId="13" fillId="5" borderId="12" xfId="0" applyFont="1" applyFill="1" applyBorder="1" applyAlignment="1" applyProtection="1">
      <alignment vertical="center"/>
      <protection hidden="1"/>
    </xf>
    <xf numFmtId="166" fontId="4" fillId="0" borderId="108" xfId="0" applyNumberFormat="1" applyFont="1" applyBorder="1" applyAlignment="1" applyProtection="1">
      <alignment horizontal="left" vertical="center"/>
      <protection locked="0" hidden="1"/>
    </xf>
    <xf numFmtId="15" fontId="12" fillId="5" borderId="45" xfId="0" applyNumberFormat="1" applyFont="1" applyFill="1" applyBorder="1" applyAlignment="1" applyProtection="1">
      <alignment horizontal="center"/>
      <protection hidden="1"/>
    </xf>
    <xf numFmtId="0" fontId="12" fillId="5" borderId="45" xfId="0" applyFont="1" applyFill="1" applyBorder="1" applyProtection="1">
      <protection hidden="1"/>
    </xf>
    <xf numFmtId="2" fontId="12" fillId="5" borderId="45" xfId="0" applyNumberFormat="1" applyFont="1" applyFill="1" applyBorder="1" applyProtection="1">
      <protection hidden="1"/>
    </xf>
    <xf numFmtId="0" fontId="13" fillId="5" borderId="56" xfId="0" applyFont="1" applyFill="1" applyBorder="1" applyProtection="1">
      <protection hidden="1"/>
    </xf>
    <xf numFmtId="0" fontId="13" fillId="5" borderId="5" xfId="0" applyFont="1" applyFill="1" applyBorder="1" applyProtection="1">
      <protection hidden="1"/>
    </xf>
    <xf numFmtId="165" fontId="12" fillId="5" borderId="0" xfId="0" applyNumberFormat="1" applyFont="1" applyFill="1" applyProtection="1">
      <protection hidden="1"/>
    </xf>
    <xf numFmtId="0" fontId="13" fillId="5" borderId="53" xfId="0" applyFont="1" applyFill="1" applyBorder="1" applyProtection="1">
      <protection hidden="1"/>
    </xf>
    <xf numFmtId="20" fontId="1" fillId="0" borderId="64" xfId="0" applyNumberFormat="1" applyFont="1" applyBorder="1" applyProtection="1">
      <protection hidden="1"/>
    </xf>
    <xf numFmtId="20" fontId="1" fillId="0" borderId="65" xfId="0" applyNumberFormat="1" applyFont="1" applyBorder="1" applyProtection="1">
      <protection hidden="1"/>
    </xf>
    <xf numFmtId="20" fontId="1" fillId="0" borderId="66" xfId="0" applyNumberFormat="1" applyFont="1" applyBorder="1" applyProtection="1">
      <protection hidden="1"/>
    </xf>
    <xf numFmtId="0" fontId="12" fillId="5" borderId="4" xfId="0" applyFont="1" applyFill="1" applyBorder="1" applyProtection="1">
      <protection hidden="1"/>
    </xf>
    <xf numFmtId="0" fontId="4" fillId="8" borderId="7" xfId="0" applyFont="1" applyFill="1" applyBorder="1" applyProtection="1">
      <protection hidden="1"/>
    </xf>
    <xf numFmtId="20" fontId="3" fillId="8" borderId="11" xfId="0" applyNumberFormat="1" applyFont="1" applyFill="1" applyBorder="1" applyProtection="1">
      <protection hidden="1"/>
    </xf>
    <xf numFmtId="20" fontId="3" fillId="8" borderId="12" xfId="0" applyNumberFormat="1" applyFont="1" applyFill="1" applyBorder="1" applyProtection="1">
      <protection hidden="1"/>
    </xf>
    <xf numFmtId="166" fontId="1" fillId="8" borderId="25" xfId="0" applyNumberFormat="1" applyFont="1" applyFill="1" applyBorder="1" applyProtection="1">
      <protection hidden="1"/>
    </xf>
    <xf numFmtId="166" fontId="1" fillId="8" borderId="54" xfId="0" applyNumberFormat="1" applyFont="1" applyFill="1" applyBorder="1" applyProtection="1">
      <protection hidden="1"/>
    </xf>
    <xf numFmtId="0" fontId="0" fillId="0" borderId="109" xfId="0" applyBorder="1" applyProtection="1">
      <protection hidden="1"/>
    </xf>
    <xf numFmtId="0" fontId="4" fillId="0" borderId="8" xfId="0" applyFont="1" applyBorder="1" applyProtection="1">
      <protection locked="0" hidden="1"/>
    </xf>
    <xf numFmtId="0" fontId="11" fillId="5" borderId="8" xfId="0" applyFont="1" applyFill="1" applyBorder="1" applyAlignment="1" applyProtection="1">
      <alignment horizontal="right"/>
      <protection hidden="1"/>
    </xf>
    <xf numFmtId="0" fontId="9" fillId="0" borderId="0" xfId="0" applyFont="1"/>
    <xf numFmtId="0" fontId="4" fillId="0" borderId="114" xfId="0" applyFont="1" applyBorder="1" applyAlignment="1">
      <alignment horizontal="left" vertical="top"/>
    </xf>
    <xf numFmtId="0" fontId="4" fillId="0" borderId="114" xfId="0" applyFont="1" applyBorder="1" applyAlignment="1">
      <alignment vertical="top"/>
    </xf>
    <xf numFmtId="0" fontId="4" fillId="0" borderId="114" xfId="0" applyFont="1" applyBorder="1"/>
    <xf numFmtId="0" fontId="9" fillId="0" borderId="114" xfId="0" applyFont="1" applyBorder="1"/>
    <xf numFmtId="20" fontId="1" fillId="9" borderId="50" xfId="0" applyNumberFormat="1" applyFont="1" applyFill="1" applyBorder="1" applyAlignment="1" applyProtection="1">
      <alignment vertical="center"/>
      <protection locked="0" hidden="1"/>
    </xf>
    <xf numFmtId="20" fontId="1" fillId="9" borderId="8" xfId="0" applyNumberFormat="1" applyFont="1" applyFill="1" applyBorder="1" applyAlignment="1" applyProtection="1">
      <alignment vertical="center"/>
      <protection locked="0" hidden="1"/>
    </xf>
    <xf numFmtId="20" fontId="1" fillId="9" borderId="14" xfId="0" applyNumberFormat="1" applyFont="1" applyFill="1" applyBorder="1" applyAlignment="1" applyProtection="1">
      <alignment vertical="center"/>
      <protection locked="0" hidden="1"/>
    </xf>
    <xf numFmtId="20" fontId="0" fillId="9" borderId="8" xfId="0" applyNumberFormat="1" applyFill="1" applyBorder="1" applyAlignment="1" applyProtection="1">
      <alignment vertical="center"/>
      <protection locked="0" hidden="1"/>
    </xf>
    <xf numFmtId="20" fontId="1" fillId="9" borderId="15" xfId="0" applyNumberFormat="1" applyFont="1" applyFill="1" applyBorder="1" applyAlignment="1" applyProtection="1">
      <alignment vertical="center"/>
      <protection locked="0" hidden="1"/>
    </xf>
    <xf numFmtId="2" fontId="1" fillId="9" borderId="58" xfId="0" applyNumberFormat="1" applyFont="1" applyFill="1" applyBorder="1" applyAlignment="1" applyProtection="1">
      <alignment horizontal="center" vertical="center"/>
      <protection locked="0" hidden="1"/>
    </xf>
    <xf numFmtId="166" fontId="3" fillId="9" borderId="8" xfId="0" applyNumberFormat="1" applyFont="1" applyFill="1" applyBorder="1" applyAlignment="1" applyProtection="1">
      <alignment horizontal="right" vertical="center"/>
      <protection hidden="1"/>
    </xf>
    <xf numFmtId="20" fontId="1" fillId="9" borderId="51" xfId="0" applyNumberFormat="1" applyFont="1" applyFill="1" applyBorder="1" applyAlignment="1" applyProtection="1">
      <alignment vertical="center"/>
      <protection locked="0" hidden="1"/>
    </xf>
    <xf numFmtId="20" fontId="1" fillId="10" borderId="51" xfId="0" applyNumberFormat="1" applyFont="1" applyFill="1" applyBorder="1" applyAlignment="1" applyProtection="1">
      <alignment vertical="center"/>
      <protection locked="0" hidden="1"/>
    </xf>
    <xf numFmtId="20" fontId="1" fillId="10" borderId="8" xfId="0" applyNumberFormat="1" applyFont="1" applyFill="1" applyBorder="1" applyAlignment="1" applyProtection="1">
      <alignment vertical="center"/>
      <protection locked="0" hidden="1"/>
    </xf>
    <xf numFmtId="20" fontId="1" fillId="11" borderId="51" xfId="0" applyNumberFormat="1" applyFont="1" applyFill="1" applyBorder="1" applyAlignment="1" applyProtection="1">
      <alignment vertical="center"/>
      <protection locked="0" hidden="1"/>
    </xf>
    <xf numFmtId="20" fontId="1" fillId="11" borderId="8" xfId="0" applyNumberFormat="1" applyFont="1" applyFill="1" applyBorder="1" applyAlignment="1" applyProtection="1">
      <alignment vertical="center"/>
      <protection locked="0" hidden="1"/>
    </xf>
    <xf numFmtId="20" fontId="1" fillId="11" borderId="14" xfId="0" applyNumberFormat="1" applyFont="1" applyFill="1" applyBorder="1" applyAlignment="1" applyProtection="1">
      <alignment vertical="center"/>
      <protection locked="0" hidden="1"/>
    </xf>
    <xf numFmtId="20" fontId="1" fillId="11" borderId="15" xfId="0" applyNumberFormat="1" applyFont="1" applyFill="1" applyBorder="1" applyAlignment="1" applyProtection="1">
      <alignment vertical="center"/>
      <protection locked="0" hidden="1"/>
    </xf>
    <xf numFmtId="2" fontId="1" fillId="11" borderId="58" xfId="0" applyNumberFormat="1" applyFont="1" applyFill="1" applyBorder="1" applyAlignment="1" applyProtection="1">
      <alignment horizontal="center" vertical="center"/>
      <protection locked="0" hidden="1"/>
    </xf>
    <xf numFmtId="166" fontId="3" fillId="11" borderId="8" xfId="0" applyNumberFormat="1" applyFont="1" applyFill="1" applyBorder="1" applyAlignment="1" applyProtection="1">
      <alignment horizontal="right" vertical="center"/>
      <protection hidden="1"/>
    </xf>
    <xf numFmtId="20" fontId="1" fillId="11" borderId="87" xfId="0" applyNumberFormat="1" applyFont="1" applyFill="1" applyBorder="1" applyAlignment="1" applyProtection="1">
      <alignment vertical="center"/>
      <protection locked="0" hidden="1"/>
    </xf>
    <xf numFmtId="20" fontId="1" fillId="11" borderId="90" xfId="0" applyNumberFormat="1" applyFont="1" applyFill="1" applyBorder="1" applyAlignment="1" applyProtection="1">
      <alignment vertical="center"/>
      <protection locked="0" hidden="1"/>
    </xf>
    <xf numFmtId="2" fontId="1" fillId="11" borderId="95" xfId="0" applyNumberFormat="1" applyFont="1" applyFill="1" applyBorder="1" applyAlignment="1" applyProtection="1">
      <alignment horizontal="center" vertical="center"/>
      <protection locked="0" hidden="1"/>
    </xf>
    <xf numFmtId="166" fontId="3" fillId="11" borderId="87" xfId="0" applyNumberFormat="1" applyFont="1" applyFill="1" applyBorder="1" applyAlignment="1" applyProtection="1">
      <alignment horizontal="right" vertical="center"/>
      <protection hidden="1"/>
    </xf>
    <xf numFmtId="20" fontId="1" fillId="10" borderId="14" xfId="0" applyNumberFormat="1" applyFont="1" applyFill="1" applyBorder="1" applyAlignment="1" applyProtection="1">
      <alignment vertical="center"/>
      <protection locked="0" hidden="1"/>
    </xf>
    <xf numFmtId="20" fontId="1" fillId="10" borderId="15" xfId="0" applyNumberFormat="1" applyFont="1" applyFill="1" applyBorder="1" applyAlignment="1" applyProtection="1">
      <alignment vertical="center"/>
      <protection locked="0" hidden="1"/>
    </xf>
    <xf numFmtId="2" fontId="1" fillId="10" borderId="58" xfId="0" applyNumberFormat="1" applyFont="1" applyFill="1" applyBorder="1" applyAlignment="1" applyProtection="1">
      <alignment horizontal="center" vertical="center"/>
      <protection locked="0" hidden="1"/>
    </xf>
    <xf numFmtId="166" fontId="3" fillId="10" borderId="8" xfId="0" applyNumberFormat="1" applyFont="1" applyFill="1" applyBorder="1" applyAlignment="1" applyProtection="1">
      <alignment horizontal="right" vertical="center"/>
      <protection hidden="1"/>
    </xf>
    <xf numFmtId="20" fontId="1" fillId="9" borderId="50" xfId="0" quotePrefix="1" applyNumberFormat="1" applyFont="1" applyFill="1" applyBorder="1" applyAlignment="1" applyProtection="1">
      <alignment vertical="center"/>
      <protection locked="0" hidden="1"/>
    </xf>
    <xf numFmtId="0" fontId="9" fillId="0" borderId="0" xfId="0" applyFont="1" applyAlignment="1">
      <alignment vertical="top" wrapText="1"/>
    </xf>
    <xf numFmtId="0" fontId="9" fillId="0" borderId="115" xfId="0" applyFont="1" applyBorder="1" applyAlignment="1">
      <alignment vertical="top" wrapText="1"/>
    </xf>
    <xf numFmtId="0" fontId="9" fillId="0" borderId="0" xfId="0" applyFont="1" applyAlignment="1">
      <alignment wrapText="1"/>
    </xf>
    <xf numFmtId="0" fontId="9" fillId="0" borderId="115" xfId="0" applyFont="1" applyBorder="1" applyAlignment="1">
      <alignment wrapText="1"/>
    </xf>
    <xf numFmtId="166" fontId="4" fillId="0" borderId="67" xfId="0" applyNumberFormat="1" applyFont="1" applyBorder="1" applyAlignment="1" applyProtection="1">
      <alignment horizontal="left" vertical="center"/>
      <protection locked="0" hidden="1"/>
    </xf>
    <xf numFmtId="20" fontId="3" fillId="9" borderId="8" xfId="0" applyNumberFormat="1" applyFont="1" applyFill="1" applyBorder="1" applyAlignment="1" applyProtection="1">
      <alignment vertical="center"/>
      <protection locked="0" hidden="1"/>
    </xf>
    <xf numFmtId="0" fontId="12" fillId="12" borderId="23" xfId="0" applyFont="1" applyFill="1" applyBorder="1"/>
    <xf numFmtId="0" fontId="12" fillId="12" borderId="119" xfId="0" applyFont="1" applyFill="1" applyBorder="1"/>
    <xf numFmtId="15" fontId="1" fillId="6" borderId="123" xfId="0" applyNumberFormat="1" applyFont="1" applyFill="1" applyBorder="1" applyAlignment="1" applyProtection="1">
      <alignment horizontal="center" vertical="center"/>
      <protection hidden="1"/>
    </xf>
    <xf numFmtId="15" fontId="1" fillId="6" borderId="124" xfId="0" applyNumberFormat="1" applyFont="1" applyFill="1" applyBorder="1" applyAlignment="1" applyProtection="1">
      <alignment horizontal="center" vertical="center"/>
      <protection hidden="1"/>
    </xf>
    <xf numFmtId="15" fontId="1" fillId="6" borderId="125" xfId="0" applyNumberFormat="1" applyFont="1" applyFill="1" applyBorder="1" applyAlignment="1" applyProtection="1">
      <alignment horizontal="center" vertical="center"/>
      <protection hidden="1"/>
    </xf>
    <xf numFmtId="0" fontId="11" fillId="5" borderId="120" xfId="0" applyFont="1" applyFill="1" applyBorder="1" applyProtection="1">
      <protection hidden="1"/>
    </xf>
    <xf numFmtId="168" fontId="11" fillId="5" borderId="121" xfId="0" applyNumberFormat="1" applyFont="1" applyFill="1" applyBorder="1" applyProtection="1">
      <protection hidden="1"/>
    </xf>
    <xf numFmtId="0" fontId="11" fillId="5" borderId="121" xfId="0" applyFont="1" applyFill="1" applyBorder="1" applyProtection="1">
      <protection hidden="1"/>
    </xf>
    <xf numFmtId="0" fontId="11" fillId="5" borderId="122" xfId="0" applyFont="1" applyFill="1" applyBorder="1" applyProtection="1">
      <protection hidden="1"/>
    </xf>
    <xf numFmtId="0" fontId="11" fillId="5" borderId="129" xfId="0" applyFont="1" applyFill="1" applyBorder="1" applyProtection="1">
      <protection hidden="1"/>
    </xf>
    <xf numFmtId="0" fontId="11" fillId="5" borderId="0" xfId="0" applyFont="1" applyFill="1" applyProtection="1">
      <protection hidden="1"/>
    </xf>
    <xf numFmtId="0" fontId="11" fillId="5" borderId="130" xfId="0" applyFont="1" applyFill="1" applyBorder="1" applyProtection="1">
      <protection hidden="1"/>
    </xf>
    <xf numFmtId="0" fontId="11" fillId="5" borderId="123" xfId="0" applyFont="1" applyFill="1" applyBorder="1" applyProtection="1">
      <protection hidden="1"/>
    </xf>
    <xf numFmtId="0" fontId="11" fillId="5" borderId="124" xfId="0" applyFont="1" applyFill="1" applyBorder="1" applyProtection="1">
      <protection hidden="1"/>
    </xf>
    <xf numFmtId="0" fontId="11" fillId="5" borderId="125" xfId="0" applyFont="1" applyFill="1" applyBorder="1" applyProtection="1">
      <protection hidden="1"/>
    </xf>
    <xf numFmtId="0" fontId="3" fillId="6" borderId="129" xfId="0" applyFont="1" applyFill="1" applyBorder="1" applyAlignment="1" applyProtection="1">
      <alignment horizontal="center" vertical="center"/>
      <protection hidden="1"/>
    </xf>
    <xf numFmtId="0" fontId="3" fillId="6" borderId="130" xfId="0" applyFont="1" applyFill="1" applyBorder="1" applyAlignment="1" applyProtection="1">
      <alignment horizontal="center" vertical="center"/>
      <protection hidden="1"/>
    </xf>
    <xf numFmtId="20" fontId="20" fillId="7" borderId="126" xfId="0" applyNumberFormat="1" applyFont="1" applyFill="1" applyBorder="1" applyProtection="1">
      <protection hidden="1"/>
    </xf>
    <xf numFmtId="20" fontId="20" fillId="7" borderId="127" xfId="0" applyNumberFormat="1" applyFont="1" applyFill="1" applyBorder="1" applyProtection="1">
      <protection hidden="1"/>
    </xf>
    <xf numFmtId="20" fontId="20" fillId="7" borderId="128" xfId="0" applyNumberFormat="1" applyFont="1" applyFill="1" applyBorder="1" applyProtection="1">
      <protection hidden="1"/>
    </xf>
    <xf numFmtId="165" fontId="13" fillId="5" borderId="0" xfId="0" applyNumberFormat="1" applyFont="1" applyFill="1" applyProtection="1">
      <protection hidden="1"/>
    </xf>
    <xf numFmtId="0" fontId="9" fillId="0" borderId="0" xfId="0" applyFont="1" applyAlignment="1">
      <alignment horizontal="left" vertical="top" wrapText="1"/>
    </xf>
    <xf numFmtId="0" fontId="4" fillId="0" borderId="0" xfId="0" applyFont="1"/>
    <xf numFmtId="0" fontId="9" fillId="0" borderId="20" xfId="0" applyFont="1" applyBorder="1" applyProtection="1">
      <protection hidden="1"/>
    </xf>
    <xf numFmtId="0" fontId="9" fillId="0" borderId="21" xfId="0" applyFont="1" applyBorder="1" applyProtection="1">
      <protection hidden="1"/>
    </xf>
    <xf numFmtId="0" fontId="9" fillId="0" borderId="23" xfId="0" applyFont="1" applyBorder="1" applyProtection="1">
      <protection hidden="1"/>
    </xf>
    <xf numFmtId="0" fontId="9" fillId="0" borderId="0" xfId="0" applyFont="1" applyProtection="1">
      <protection hidden="1"/>
    </xf>
    <xf numFmtId="0" fontId="2" fillId="0" borderId="0" xfId="1" applyAlignment="1" applyProtection="1">
      <alignment horizontal="left" vertical="top" wrapText="1"/>
    </xf>
    <xf numFmtId="0" fontId="2" fillId="0" borderId="0" xfId="1" applyAlignment="1" applyProtection="1">
      <alignment horizontal="left"/>
    </xf>
    <xf numFmtId="0" fontId="9" fillId="0" borderId="115" xfId="0" applyFont="1" applyBorder="1"/>
    <xf numFmtId="0" fontId="2" fillId="0" borderId="0" xfId="1" applyBorder="1" applyAlignment="1" applyProtection="1"/>
    <xf numFmtId="0" fontId="9" fillId="0" borderId="116" xfId="0" applyFont="1" applyBorder="1"/>
    <xf numFmtId="0" fontId="9" fillId="0" borderId="117" xfId="0" applyFont="1" applyBorder="1"/>
    <xf numFmtId="0" fontId="9" fillId="0" borderId="118" xfId="0" applyFont="1" applyBorder="1"/>
    <xf numFmtId="0" fontId="2" fillId="0" borderId="114" xfId="1" applyBorder="1" applyAlignment="1" applyProtection="1"/>
    <xf numFmtId="0" fontId="4" fillId="0" borderId="79" xfId="0" applyFont="1" applyBorder="1" applyAlignment="1" applyProtection="1">
      <alignment vertical="center"/>
      <protection locked="0" hidden="1"/>
    </xf>
    <xf numFmtId="0" fontId="4" fillId="0" borderId="80" xfId="0" applyFont="1" applyBorder="1" applyAlignment="1" applyProtection="1">
      <alignment vertical="center"/>
      <protection locked="0" hidden="1"/>
    </xf>
    <xf numFmtId="0" fontId="4" fillId="0" borderId="81" xfId="0" applyFont="1" applyBorder="1" applyAlignment="1" applyProtection="1">
      <alignment vertical="center"/>
      <protection locked="0" hidden="1"/>
    </xf>
    <xf numFmtId="15" fontId="23" fillId="6" borderId="8" xfId="0" applyNumberFormat="1" applyFont="1" applyFill="1" applyBorder="1" applyAlignment="1" applyProtection="1">
      <alignment horizontal="center" vertical="center"/>
      <protection locked="0" hidden="1"/>
    </xf>
    <xf numFmtId="0" fontId="24" fillId="0" borderId="0" xfId="0" applyFont="1"/>
    <xf numFmtId="0" fontId="22" fillId="0" borderId="0" xfId="0" applyFont="1"/>
    <xf numFmtId="0" fontId="25" fillId="0" borderId="0" xfId="1" applyFont="1" applyBorder="1" applyAlignment="1" applyProtection="1"/>
    <xf numFmtId="0" fontId="22" fillId="0" borderId="115" xfId="0" applyFont="1" applyBorder="1"/>
    <xf numFmtId="0" fontId="2" fillId="0" borderId="0" xfId="1" applyAlignment="1" applyProtection="1"/>
    <xf numFmtId="0" fontId="21" fillId="0" borderId="111" xfId="2" applyFont="1" applyBorder="1" applyAlignment="1">
      <alignment horizontal="left"/>
    </xf>
    <xf numFmtId="0" fontId="21" fillId="0" borderId="112" xfId="2" applyFont="1" applyBorder="1" applyAlignment="1">
      <alignment horizontal="left"/>
    </xf>
    <xf numFmtId="0" fontId="21" fillId="0" borderId="113" xfId="2" applyFont="1" applyBorder="1" applyAlignment="1">
      <alignment horizontal="left"/>
    </xf>
    <xf numFmtId="0" fontId="9" fillId="0" borderId="114" xfId="0" applyFont="1" applyBorder="1" applyAlignment="1">
      <alignment horizontal="left" vertical="top" wrapText="1"/>
    </xf>
    <xf numFmtId="0" fontId="9" fillId="0" borderId="0" xfId="0" applyFont="1" applyAlignment="1">
      <alignment horizontal="left" vertical="top" wrapText="1"/>
    </xf>
    <xf numFmtId="0" fontId="9" fillId="0" borderId="115" xfId="0" applyFont="1" applyBorder="1" applyAlignment="1">
      <alignment horizontal="left" vertical="top" wrapText="1"/>
    </xf>
    <xf numFmtId="0" fontId="22" fillId="0" borderId="114" xfId="0" applyFont="1" applyBorder="1" applyAlignment="1">
      <alignment horizontal="left" vertical="top" wrapText="1"/>
    </xf>
    <xf numFmtId="0" fontId="22" fillId="0" borderId="0" xfId="0" applyFont="1" applyAlignment="1">
      <alignment horizontal="left" vertical="top" wrapText="1"/>
    </xf>
    <xf numFmtId="0" fontId="22" fillId="0" borderId="115" xfId="0" applyFont="1" applyBorder="1" applyAlignment="1">
      <alignment horizontal="left" vertical="top" wrapText="1"/>
    </xf>
    <xf numFmtId="0" fontId="2" fillId="0" borderId="0" xfId="1" applyAlignment="1" applyProtection="1">
      <alignment horizontal="left" vertical="top" wrapText="1"/>
    </xf>
    <xf numFmtId="0" fontId="9" fillId="0" borderId="0" xfId="0" applyFont="1" applyAlignment="1">
      <alignment horizontal="left" wrapText="1"/>
    </xf>
    <xf numFmtId="0" fontId="9" fillId="0" borderId="115" xfId="0" applyFont="1" applyBorder="1" applyAlignment="1">
      <alignment horizontal="left" wrapText="1"/>
    </xf>
    <xf numFmtId="0" fontId="21" fillId="0" borderId="110" xfId="2" applyFont="1" applyAlignment="1">
      <alignment horizontal="left"/>
    </xf>
    <xf numFmtId="0" fontId="2" fillId="0" borderId="0" xfId="1" applyAlignment="1" applyProtection="1">
      <alignment horizontal="left"/>
    </xf>
    <xf numFmtId="0" fontId="22" fillId="0" borderId="114" xfId="0" applyFont="1" applyBorder="1" applyAlignment="1">
      <alignment horizontal="left" vertical="center"/>
    </xf>
    <xf numFmtId="0" fontId="22" fillId="0" borderId="0" xfId="0" applyFont="1" applyAlignment="1">
      <alignment horizontal="left" vertical="center"/>
    </xf>
    <xf numFmtId="0" fontId="22" fillId="0" borderId="115" xfId="0" applyFont="1" applyBorder="1" applyAlignment="1">
      <alignment horizontal="left" vertical="center"/>
    </xf>
    <xf numFmtId="2" fontId="4" fillId="8" borderId="70" xfId="0" applyNumberFormat="1" applyFont="1" applyFill="1" applyBorder="1" applyAlignment="1" applyProtection="1">
      <alignment horizontal="center"/>
      <protection hidden="1"/>
    </xf>
    <xf numFmtId="0" fontId="10" fillId="4" borderId="23" xfId="0" applyFont="1" applyFill="1" applyBorder="1" applyAlignment="1" applyProtection="1">
      <alignment horizontal="center"/>
      <protection hidden="1"/>
    </xf>
    <xf numFmtId="0" fontId="10" fillId="4" borderId="0" xfId="0" applyFont="1" applyFill="1" applyAlignment="1" applyProtection="1">
      <alignment horizontal="center"/>
      <protection hidden="1"/>
    </xf>
    <xf numFmtId="0" fontId="10" fillId="4" borderId="24" xfId="0" applyFont="1" applyFill="1" applyBorder="1" applyAlignment="1" applyProtection="1">
      <alignment horizontal="center"/>
      <protection hidden="1"/>
    </xf>
    <xf numFmtId="0" fontId="4" fillId="0" borderId="79" xfId="0" applyFont="1" applyBorder="1" applyAlignment="1" applyProtection="1">
      <alignment horizontal="left" vertical="center"/>
      <protection locked="0" hidden="1"/>
    </xf>
    <xf numFmtId="0" fontId="4" fillId="0" borderId="80" xfId="0" applyFont="1" applyBorder="1" applyAlignment="1" applyProtection="1">
      <alignment horizontal="left" vertical="center"/>
      <protection locked="0" hidden="1"/>
    </xf>
    <xf numFmtId="0" fontId="4" fillId="0" borderId="81" xfId="0" applyFont="1" applyBorder="1" applyAlignment="1" applyProtection="1">
      <alignment horizontal="left" vertical="center"/>
      <protection locked="0" hidden="1"/>
    </xf>
    <xf numFmtId="0" fontId="2" fillId="0" borderId="23" xfId="1" applyFill="1" applyBorder="1" applyAlignment="1" applyProtection="1">
      <alignment horizontal="left"/>
      <protection hidden="1"/>
    </xf>
    <xf numFmtId="0" fontId="2" fillId="0" borderId="0" xfId="1" applyFill="1" applyBorder="1" applyAlignment="1" applyProtection="1">
      <alignment horizontal="left"/>
      <protection hidden="1"/>
    </xf>
    <xf numFmtId="0" fontId="2" fillId="0" borderId="24" xfId="1" applyFill="1" applyBorder="1" applyAlignment="1" applyProtection="1">
      <alignment horizontal="left"/>
      <protection hidden="1"/>
    </xf>
    <xf numFmtId="0" fontId="2" fillId="0" borderId="0" xfId="1" applyFill="1" applyAlignment="1" applyProtection="1">
      <alignment horizontal="left"/>
    </xf>
    <xf numFmtId="0" fontId="2" fillId="0" borderId="68" xfId="1" applyFill="1" applyBorder="1" applyAlignment="1" applyProtection="1">
      <alignment horizontal="left"/>
      <protection hidden="1"/>
    </xf>
    <xf numFmtId="0" fontId="2" fillId="0" borderId="48" xfId="1" applyFill="1" applyBorder="1" applyAlignment="1" applyProtection="1">
      <alignment horizontal="left"/>
      <protection hidden="1"/>
    </xf>
    <xf numFmtId="0" fontId="2" fillId="0" borderId="85" xfId="1" applyFill="1" applyBorder="1" applyAlignment="1" applyProtection="1">
      <alignment horizontal="left"/>
      <protection hidden="1"/>
    </xf>
    <xf numFmtId="0" fontId="4" fillId="0" borderId="105" xfId="0" applyFont="1" applyBorder="1" applyAlignment="1" applyProtection="1">
      <alignment horizontal="left" vertical="center"/>
      <protection locked="0" hidden="1"/>
    </xf>
    <xf numFmtId="0" fontId="4" fillId="0" borderId="106" xfId="0" applyFont="1" applyBorder="1" applyAlignment="1" applyProtection="1">
      <alignment horizontal="left" vertical="center"/>
      <protection locked="0" hidden="1"/>
    </xf>
    <xf numFmtId="0" fontId="4" fillId="0" borderId="107" xfId="0" applyFont="1" applyBorder="1" applyAlignment="1" applyProtection="1">
      <alignment horizontal="left" vertical="center"/>
      <protection locked="0" hidden="1"/>
    </xf>
    <xf numFmtId="0" fontId="19" fillId="13" borderId="23" xfId="0" applyFont="1" applyFill="1" applyBorder="1" applyAlignment="1">
      <alignment horizontal="center"/>
    </xf>
    <xf numFmtId="0" fontId="19" fillId="13" borderId="0" xfId="0" applyFont="1" applyFill="1" applyAlignment="1">
      <alignment horizontal="center"/>
    </xf>
  </cellXfs>
  <cellStyles count="3">
    <cellStyle name="Heading 1" xfId="2" builtinId="16"/>
    <cellStyle name="Hyperlink" xfId="1" builtinId="8"/>
    <cellStyle name="Normal" xfId="0" builtinId="0"/>
  </cellStyles>
  <dxfs count="0"/>
  <tableStyles count="0" defaultTableStyle="TableStyleMedium9" defaultPivotStyle="PivotStyleLight16"/>
  <colors>
    <mruColors>
      <color rgb="FF51247A"/>
      <color rgb="FFD9AC6D"/>
      <color rgb="FFD7D1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817423</xdr:colOff>
      <xdr:row>6</xdr:row>
      <xdr:rowOff>129540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twoCellAnchor editAs="oneCell">
    <xdr:from>
      <xdr:col>1</xdr:col>
      <xdr:colOff>0</xdr:colOff>
      <xdr:row>56</xdr:row>
      <xdr:rowOff>22860</xdr:rowOff>
    </xdr:from>
    <xdr:to>
      <xdr:col>7</xdr:col>
      <xdr:colOff>212840</xdr:colOff>
      <xdr:row>80</xdr:row>
      <xdr:rowOff>37595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8770620"/>
          <a:ext cx="4160000" cy="4038095"/>
        </a:xfrm>
        <a:prstGeom prst="rect">
          <a:avLst/>
        </a:prstGeom>
        <a:effectLst>
          <a:outerShdw blurRad="63500" sx="102000" sy="102000" algn="ctr" rotWithShape="0">
            <a:prstClr val="black">
              <a:alpha val="40000"/>
            </a:prstClr>
          </a:outerShdw>
        </a:effectLst>
      </xdr:spPr>
    </xdr:pic>
    <xdr:clientData/>
  </xdr:twoCellAnchor>
  <xdr:twoCellAnchor editAs="oneCell">
    <xdr:from>
      <xdr:col>0</xdr:col>
      <xdr:colOff>579120</xdr:colOff>
      <xdr:row>89</xdr:row>
      <xdr:rowOff>30480</xdr:rowOff>
    </xdr:from>
    <xdr:to>
      <xdr:col>7</xdr:col>
      <xdr:colOff>511249</xdr:colOff>
      <xdr:row>98</xdr:row>
      <xdr:rowOff>16959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579120" y="14714220"/>
          <a:ext cx="4485714" cy="1485714"/>
        </a:xfrm>
        <a:prstGeom prst="rect">
          <a:avLst/>
        </a:prstGeom>
        <a:effectLst>
          <a:outerShdw blurRad="63500" sx="102000" sy="102000" algn="ctr" rotWithShape="0">
            <a:prstClr val="black">
              <a:alpha val="40000"/>
            </a:prstClr>
          </a:outerShdw>
        </a:effectLst>
      </xdr:spPr>
    </xdr:pic>
    <xdr:clientData/>
  </xdr:twoCellAnchor>
  <xdr:twoCellAnchor editAs="oneCell">
    <xdr:from>
      <xdr:col>11</xdr:col>
      <xdr:colOff>519356</xdr:colOff>
      <xdr:row>36</xdr:row>
      <xdr:rowOff>76200</xdr:rowOff>
    </xdr:from>
    <xdr:to>
      <xdr:col>14</xdr:col>
      <xdr:colOff>167785</xdr:colOff>
      <xdr:row>41</xdr:row>
      <xdr:rowOff>168275</xdr:rowOff>
    </xdr:to>
    <xdr:pic>
      <xdr:nvPicPr>
        <xdr:cNvPr id="9" name="Picture 8">
          <a:extLst>
            <a:ext uri="{FF2B5EF4-FFF2-40B4-BE49-F238E27FC236}">
              <a16:creationId xmlns:a16="http://schemas.microsoft.com/office/drawing/2014/main" id="{893100AC-8ADD-4B20-A62B-A63DD0E71536}"/>
            </a:ext>
          </a:extLst>
        </xdr:cNvPr>
        <xdr:cNvPicPr>
          <a:picLocks noChangeAspect="1"/>
        </xdr:cNvPicPr>
      </xdr:nvPicPr>
      <xdr:blipFill>
        <a:blip xmlns:r="http://schemas.openxmlformats.org/officeDocument/2006/relationships" r:embed="rId4"/>
        <a:stretch>
          <a:fillRect/>
        </a:stretch>
      </xdr:blipFill>
      <xdr:spPr>
        <a:xfrm>
          <a:off x="7472606" y="8124825"/>
          <a:ext cx="1470879" cy="1571625"/>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76200</xdr:colOff>
      <xdr:row>43</xdr:row>
      <xdr:rowOff>28575</xdr:rowOff>
    </xdr:from>
    <xdr:to>
      <xdr:col>16</xdr:col>
      <xdr:colOff>400739</xdr:colOff>
      <xdr:row>46</xdr:row>
      <xdr:rowOff>154440</xdr:rowOff>
    </xdr:to>
    <xdr:pic>
      <xdr:nvPicPr>
        <xdr:cNvPr id="10" name="Picture 9">
          <a:extLst>
            <a:ext uri="{FF2B5EF4-FFF2-40B4-BE49-F238E27FC236}">
              <a16:creationId xmlns:a16="http://schemas.microsoft.com/office/drawing/2014/main" id="{3B9D7B63-3540-45E6-8AA2-A7D8FABCFE49}"/>
            </a:ext>
          </a:extLst>
        </xdr:cNvPr>
        <xdr:cNvPicPr>
          <a:picLocks noChangeAspect="1"/>
        </xdr:cNvPicPr>
      </xdr:nvPicPr>
      <xdr:blipFill>
        <a:blip xmlns:r="http://schemas.openxmlformats.org/officeDocument/2006/relationships" r:embed="rId5"/>
        <a:stretch>
          <a:fillRect/>
        </a:stretch>
      </xdr:blipFill>
      <xdr:spPr>
        <a:xfrm>
          <a:off x="7029450" y="9391650"/>
          <a:ext cx="3372539" cy="983115"/>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114300</xdr:colOff>
      <xdr:row>47</xdr:row>
      <xdr:rowOff>180975</xdr:rowOff>
    </xdr:from>
    <xdr:to>
      <xdr:col>16</xdr:col>
      <xdr:colOff>321128</xdr:colOff>
      <xdr:row>52</xdr:row>
      <xdr:rowOff>92241</xdr:rowOff>
    </xdr:to>
    <xdr:pic>
      <xdr:nvPicPr>
        <xdr:cNvPr id="11" name="Picture 10">
          <a:extLst>
            <a:ext uri="{FF2B5EF4-FFF2-40B4-BE49-F238E27FC236}">
              <a16:creationId xmlns:a16="http://schemas.microsoft.com/office/drawing/2014/main" id="{A9F7B102-B366-4D47-B969-4F04751D809B}"/>
            </a:ext>
          </a:extLst>
        </xdr:cNvPr>
        <xdr:cNvPicPr>
          <a:picLocks noChangeAspect="1"/>
        </xdr:cNvPicPr>
      </xdr:nvPicPr>
      <xdr:blipFill>
        <a:blip xmlns:r="http://schemas.openxmlformats.org/officeDocument/2006/relationships" r:embed="rId6"/>
        <a:stretch>
          <a:fillRect/>
        </a:stretch>
      </xdr:blipFill>
      <xdr:spPr>
        <a:xfrm>
          <a:off x="7067550" y="10629900"/>
          <a:ext cx="3248478" cy="1190791"/>
        </a:xfrm>
        <a:prstGeom prst="rect">
          <a:avLst/>
        </a:prstGeom>
        <a:effectLst>
          <a:outerShdw blurRad="50800" dist="38100" dir="2700000" algn="tl" rotWithShape="0">
            <a:prstClr val="black">
              <a:alpha val="40000"/>
            </a:prstClr>
          </a:outerShdw>
        </a:effectLst>
      </xdr:spPr>
    </xdr:pic>
    <xdr:clientData/>
  </xdr:twoCellAnchor>
  <xdr:twoCellAnchor>
    <xdr:from>
      <xdr:col>11</xdr:col>
      <xdr:colOff>38100</xdr:colOff>
      <xdr:row>36</xdr:row>
      <xdr:rowOff>28575</xdr:rowOff>
    </xdr:from>
    <xdr:to>
      <xdr:col>13</xdr:col>
      <xdr:colOff>28575</xdr:colOff>
      <xdr:row>37</xdr:row>
      <xdr:rowOff>85725</xdr:rowOff>
    </xdr:to>
    <xdr:sp macro="" textlink="">
      <xdr:nvSpPr>
        <xdr:cNvPr id="7" name="TextBox 6">
          <a:extLst>
            <a:ext uri="{FF2B5EF4-FFF2-40B4-BE49-F238E27FC236}">
              <a16:creationId xmlns:a16="http://schemas.microsoft.com/office/drawing/2014/main" id="{AF7A50EC-1152-4FEE-80E2-EBE3F29CDD0D}"/>
            </a:ext>
          </a:extLst>
        </xdr:cNvPr>
        <xdr:cNvSpPr txBox="1"/>
      </xdr:nvSpPr>
      <xdr:spPr>
        <a:xfrm>
          <a:off x="6991350" y="8077200"/>
          <a:ext cx="1209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Step 1</a:t>
          </a:r>
        </a:p>
      </xdr:txBody>
    </xdr:sp>
    <xdr:clientData/>
  </xdr:twoCellAnchor>
  <xdr:twoCellAnchor>
    <xdr:from>
      <xdr:col>15</xdr:col>
      <xdr:colOff>447675</xdr:colOff>
      <xdr:row>43</xdr:row>
      <xdr:rowOff>95250</xdr:rowOff>
    </xdr:from>
    <xdr:to>
      <xdr:col>17</xdr:col>
      <xdr:colOff>438150</xdr:colOff>
      <xdr:row>43</xdr:row>
      <xdr:rowOff>381000</xdr:rowOff>
    </xdr:to>
    <xdr:sp macro="" textlink="">
      <xdr:nvSpPr>
        <xdr:cNvPr id="12" name="TextBox 11">
          <a:extLst>
            <a:ext uri="{FF2B5EF4-FFF2-40B4-BE49-F238E27FC236}">
              <a16:creationId xmlns:a16="http://schemas.microsoft.com/office/drawing/2014/main" id="{560BCEA0-34AD-436F-BD96-C898DC1E82C3}"/>
            </a:ext>
          </a:extLst>
        </xdr:cNvPr>
        <xdr:cNvSpPr txBox="1"/>
      </xdr:nvSpPr>
      <xdr:spPr>
        <a:xfrm>
          <a:off x="9839325" y="10086975"/>
          <a:ext cx="1209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Step 2</a:t>
          </a:r>
        </a:p>
      </xdr:txBody>
    </xdr:sp>
    <xdr:clientData/>
  </xdr:twoCellAnchor>
  <xdr:twoCellAnchor>
    <xdr:from>
      <xdr:col>15</xdr:col>
      <xdr:colOff>285750</xdr:colOff>
      <xdr:row>48</xdr:row>
      <xdr:rowOff>171450</xdr:rowOff>
    </xdr:from>
    <xdr:to>
      <xdr:col>17</xdr:col>
      <xdr:colOff>276225</xdr:colOff>
      <xdr:row>49</xdr:row>
      <xdr:rowOff>85725</xdr:rowOff>
    </xdr:to>
    <xdr:sp macro="" textlink="">
      <xdr:nvSpPr>
        <xdr:cNvPr id="13" name="TextBox 12">
          <a:extLst>
            <a:ext uri="{FF2B5EF4-FFF2-40B4-BE49-F238E27FC236}">
              <a16:creationId xmlns:a16="http://schemas.microsoft.com/office/drawing/2014/main" id="{AE645A67-193B-4821-981A-62EAC50535AB}"/>
            </a:ext>
          </a:extLst>
        </xdr:cNvPr>
        <xdr:cNvSpPr txBox="1"/>
      </xdr:nvSpPr>
      <xdr:spPr>
        <a:xfrm>
          <a:off x="9677400" y="11477625"/>
          <a:ext cx="1209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Step 3</a:t>
          </a:r>
        </a:p>
      </xdr:txBody>
    </xdr:sp>
    <xdr:clientData/>
  </xdr:twoCellAnchor>
  <xdr:twoCellAnchor editAs="oneCell">
    <xdr:from>
      <xdr:col>1</xdr:col>
      <xdr:colOff>133350</xdr:colOff>
      <xdr:row>27</xdr:row>
      <xdr:rowOff>485775</xdr:rowOff>
    </xdr:from>
    <xdr:to>
      <xdr:col>7</xdr:col>
      <xdr:colOff>111669</xdr:colOff>
      <xdr:row>29</xdr:row>
      <xdr:rowOff>133487</xdr:rowOff>
    </xdr:to>
    <xdr:pic>
      <xdr:nvPicPr>
        <xdr:cNvPr id="8" name="Picture 7">
          <a:extLst>
            <a:ext uri="{FF2B5EF4-FFF2-40B4-BE49-F238E27FC236}">
              <a16:creationId xmlns:a16="http://schemas.microsoft.com/office/drawing/2014/main" id="{5AD6D447-EDA6-4F0E-9A1E-AD7DF19276A6}"/>
            </a:ext>
          </a:extLst>
        </xdr:cNvPr>
        <xdr:cNvPicPr>
          <a:picLocks noChangeAspect="1"/>
        </xdr:cNvPicPr>
      </xdr:nvPicPr>
      <xdr:blipFill>
        <a:blip xmlns:r="http://schemas.openxmlformats.org/officeDocument/2006/relationships" r:embed="rId7"/>
        <a:stretch>
          <a:fillRect/>
        </a:stretch>
      </xdr:blipFill>
      <xdr:spPr>
        <a:xfrm>
          <a:off x="742950" y="4181475"/>
          <a:ext cx="3896269" cy="981212"/>
        </a:xfrm>
        <a:prstGeom prst="rect">
          <a:avLst/>
        </a:prstGeom>
      </xdr:spPr>
    </xdr:pic>
    <xdr:clientData/>
  </xdr:twoCellAnchor>
  <xdr:twoCellAnchor>
    <xdr:from>
      <xdr:col>6</xdr:col>
      <xdr:colOff>190500</xdr:colOff>
      <xdr:row>27</xdr:row>
      <xdr:rowOff>476250</xdr:rowOff>
    </xdr:from>
    <xdr:to>
      <xdr:col>8</xdr:col>
      <xdr:colOff>200025</xdr:colOff>
      <xdr:row>28</xdr:row>
      <xdr:rowOff>190500</xdr:rowOff>
    </xdr:to>
    <xdr:sp macro="" textlink="">
      <xdr:nvSpPr>
        <xdr:cNvPr id="14" name="TextBox 13">
          <a:extLst>
            <a:ext uri="{FF2B5EF4-FFF2-40B4-BE49-F238E27FC236}">
              <a16:creationId xmlns:a16="http://schemas.microsoft.com/office/drawing/2014/main" id="{4C9CD12F-9FEC-4E76-B681-4CE61DAEFB90}"/>
            </a:ext>
          </a:extLst>
        </xdr:cNvPr>
        <xdr:cNvSpPr txBox="1"/>
      </xdr:nvSpPr>
      <xdr:spPr>
        <a:xfrm>
          <a:off x="4114800" y="4171950"/>
          <a:ext cx="1209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Step 1</a:t>
          </a:r>
        </a:p>
      </xdr:txBody>
    </xdr:sp>
    <xdr:clientData/>
  </xdr:twoCellAnchor>
  <xdr:twoCellAnchor editAs="oneCell">
    <xdr:from>
      <xdr:col>1</xdr:col>
      <xdr:colOff>0</xdr:colOff>
      <xdr:row>31</xdr:row>
      <xdr:rowOff>171451</xdr:rowOff>
    </xdr:from>
    <xdr:to>
      <xdr:col>15</xdr:col>
      <xdr:colOff>320675</xdr:colOff>
      <xdr:row>31</xdr:row>
      <xdr:rowOff>630701</xdr:rowOff>
    </xdr:to>
    <xdr:pic>
      <xdr:nvPicPr>
        <xdr:cNvPr id="15" name="Picture 14">
          <a:extLst>
            <a:ext uri="{FF2B5EF4-FFF2-40B4-BE49-F238E27FC236}">
              <a16:creationId xmlns:a16="http://schemas.microsoft.com/office/drawing/2014/main" id="{AB220066-A413-4A1C-AE07-C77CFFE6C5A4}"/>
            </a:ext>
          </a:extLst>
        </xdr:cNvPr>
        <xdr:cNvPicPr>
          <a:picLocks noChangeAspect="1"/>
        </xdr:cNvPicPr>
      </xdr:nvPicPr>
      <xdr:blipFill>
        <a:blip xmlns:r="http://schemas.openxmlformats.org/officeDocument/2006/relationships" r:embed="rId8"/>
        <a:stretch>
          <a:fillRect/>
        </a:stretch>
      </xdr:blipFill>
      <xdr:spPr>
        <a:xfrm>
          <a:off x="609600" y="6715126"/>
          <a:ext cx="9096375" cy="459250"/>
        </a:xfrm>
        <a:prstGeom prst="rect">
          <a:avLst/>
        </a:prstGeom>
      </xdr:spPr>
    </xdr:pic>
    <xdr:clientData/>
  </xdr:twoCellAnchor>
  <xdr:twoCellAnchor>
    <xdr:from>
      <xdr:col>15</xdr:col>
      <xdr:colOff>352425</xdr:colOff>
      <xdr:row>31</xdr:row>
      <xdr:rowOff>180975</xdr:rowOff>
    </xdr:from>
    <xdr:to>
      <xdr:col>17</xdr:col>
      <xdr:colOff>342900</xdr:colOff>
      <xdr:row>31</xdr:row>
      <xdr:rowOff>466725</xdr:rowOff>
    </xdr:to>
    <xdr:sp macro="" textlink="">
      <xdr:nvSpPr>
        <xdr:cNvPr id="16" name="TextBox 15">
          <a:extLst>
            <a:ext uri="{FF2B5EF4-FFF2-40B4-BE49-F238E27FC236}">
              <a16:creationId xmlns:a16="http://schemas.microsoft.com/office/drawing/2014/main" id="{2F8EC227-EBA2-4518-A6E5-B8935F45709A}"/>
            </a:ext>
          </a:extLst>
        </xdr:cNvPr>
        <xdr:cNvSpPr txBox="1"/>
      </xdr:nvSpPr>
      <xdr:spPr>
        <a:xfrm>
          <a:off x="9744075" y="6724650"/>
          <a:ext cx="1209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Step 2</a:t>
          </a:r>
        </a:p>
      </xdr:txBody>
    </xdr:sp>
    <xdr:clientData/>
  </xdr:twoCellAnchor>
  <xdr:twoCellAnchor>
    <xdr:from>
      <xdr:col>6</xdr:col>
      <xdr:colOff>190500</xdr:colOff>
      <xdr:row>22</xdr:row>
      <xdr:rowOff>476250</xdr:rowOff>
    </xdr:from>
    <xdr:to>
      <xdr:col>8</xdr:col>
      <xdr:colOff>200025</xdr:colOff>
      <xdr:row>23</xdr:row>
      <xdr:rowOff>190500</xdr:rowOff>
    </xdr:to>
    <xdr:sp macro="" textlink="">
      <xdr:nvSpPr>
        <xdr:cNvPr id="3" name="TextBox 13">
          <a:extLst>
            <a:ext uri="{FF2B5EF4-FFF2-40B4-BE49-F238E27FC236}">
              <a16:creationId xmlns:a16="http://schemas.microsoft.com/office/drawing/2014/main" id="{E7F74719-48F5-40F7-80BB-06D31025CA24}"/>
            </a:ext>
            <a:ext uri="{147F2762-F138-4A5C-976F-8EAC2B608ADB}">
              <a16:predDERef xmlns:a16="http://schemas.microsoft.com/office/drawing/2014/main" pred="{2F8EC227-EBA2-4518-A6E5-B8935F45709A}"/>
            </a:ext>
          </a:extLst>
        </xdr:cNvPr>
        <xdr:cNvSpPr txBox="1"/>
      </xdr:nvSpPr>
      <xdr:spPr>
        <a:xfrm>
          <a:off x="4114800" y="5534025"/>
          <a:ext cx="1209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Step 1</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9805" name="Picture 2" descr="UQ_bw_ logo">
          <a:extLst>
            <a:ext uri="{FF2B5EF4-FFF2-40B4-BE49-F238E27FC236}">
              <a16:creationId xmlns:a16="http://schemas.microsoft.com/office/drawing/2014/main" id="{00000000-0008-0000-0800-00004D2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0829" name="Picture 2" descr="UQ_bw_ logo">
          <a:extLst>
            <a:ext uri="{FF2B5EF4-FFF2-40B4-BE49-F238E27FC236}">
              <a16:creationId xmlns:a16="http://schemas.microsoft.com/office/drawing/2014/main" id="{00000000-0008-0000-0900-00004D2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1853" name="Picture 2" descr="UQ_bw_ logo">
          <a:extLst>
            <a:ext uri="{FF2B5EF4-FFF2-40B4-BE49-F238E27FC236}">
              <a16:creationId xmlns:a16="http://schemas.microsoft.com/office/drawing/2014/main" id="{00000000-0008-0000-0A00-00004D2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2877" name="Picture 2" descr="UQ_bw_ logo">
          <a:extLst>
            <a:ext uri="{FF2B5EF4-FFF2-40B4-BE49-F238E27FC236}">
              <a16:creationId xmlns:a16="http://schemas.microsoft.com/office/drawing/2014/main" id="{00000000-0008-0000-0B00-00004D3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3901" name="Picture 2" descr="UQ_bw_ logo">
          <a:extLst>
            <a:ext uri="{FF2B5EF4-FFF2-40B4-BE49-F238E27FC236}">
              <a16:creationId xmlns:a16="http://schemas.microsoft.com/office/drawing/2014/main" id="{00000000-0008-0000-0C00-00004D3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4925" name="Picture 2" descr="UQ_bw_ logo">
          <a:extLst>
            <a:ext uri="{FF2B5EF4-FFF2-40B4-BE49-F238E27FC236}">
              <a16:creationId xmlns:a16="http://schemas.microsoft.com/office/drawing/2014/main" id="{00000000-0008-0000-0D00-00004D3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8568" name="Picture 4" descr="UQ_bw_ logo">
          <a:extLst>
            <a:ext uri="{FF2B5EF4-FFF2-40B4-BE49-F238E27FC236}">
              <a16:creationId xmlns:a16="http://schemas.microsoft.com/office/drawing/2014/main" id="{00000000-0008-0000-0E00-0000884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E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9591" name="Picture 2" descr="UQ_bw_ logo">
          <a:extLst>
            <a:ext uri="{FF2B5EF4-FFF2-40B4-BE49-F238E27FC236}">
              <a16:creationId xmlns:a16="http://schemas.microsoft.com/office/drawing/2014/main" id="{00000000-0008-0000-0F00-0000874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0616" name="Picture 2" descr="UQ_bw_ logo">
          <a:extLst>
            <a:ext uri="{FF2B5EF4-FFF2-40B4-BE49-F238E27FC236}">
              <a16:creationId xmlns:a16="http://schemas.microsoft.com/office/drawing/2014/main" id="{00000000-0008-0000-1000-0000885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1640" name="Picture 2" descr="UQ_bw_ logo">
          <a:extLst>
            <a:ext uri="{FF2B5EF4-FFF2-40B4-BE49-F238E27FC236}">
              <a16:creationId xmlns:a16="http://schemas.microsoft.com/office/drawing/2014/main" id="{00000000-0008-0000-1100-0000885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684073</xdr:colOff>
      <xdr:row>6</xdr:row>
      <xdr:rowOff>91440</xdr:rowOff>
    </xdr:to>
    <xdr:pic>
      <xdr:nvPicPr>
        <xdr:cNvPr id="2" name="Picture 1">
          <a:extLst>
            <a:ext uri="{FF2B5EF4-FFF2-40B4-BE49-F238E27FC236}">
              <a16:creationId xmlns:a16="http://schemas.microsoft.com/office/drawing/2014/main" id="{40DDE8EB-C82B-4D68-9366-1AB092549B1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41"/>
        <a:stretch/>
      </xdr:blipFill>
      <xdr:spPr>
        <a:xfrm>
          <a:off x="9525" y="104775"/>
          <a:ext cx="1436548" cy="1091565"/>
        </a:xfrm>
        <a:prstGeom prst="rect">
          <a:avLst/>
        </a:prstGeom>
      </xdr:spPr>
    </xdr:pic>
    <xdr:clientData/>
  </xdr:twoCellAnchor>
  <xdr:twoCellAnchor>
    <xdr:from>
      <xdr:col>0</xdr:col>
      <xdr:colOff>102870</xdr:colOff>
      <xdr:row>45</xdr:row>
      <xdr:rowOff>163830</xdr:rowOff>
    </xdr:from>
    <xdr:to>
      <xdr:col>1</xdr:col>
      <xdr:colOff>689610</xdr:colOff>
      <xdr:row>51</xdr:row>
      <xdr:rowOff>140970</xdr:rowOff>
    </xdr:to>
    <xdr:pic>
      <xdr:nvPicPr>
        <xdr:cNvPr id="3" name="Picture 2" descr="UQ_bw_ logo">
          <a:extLst>
            <a:ext uri="{FF2B5EF4-FFF2-40B4-BE49-F238E27FC236}">
              <a16:creationId xmlns:a16="http://schemas.microsoft.com/office/drawing/2014/main" id="{15A73413-2DAF-4786-B45A-0BE551B4F4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70" y="7707630"/>
          <a:ext cx="1348740" cy="1015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2664" name="Picture 2" descr="UQ_bw_ logo">
          <a:extLst>
            <a:ext uri="{FF2B5EF4-FFF2-40B4-BE49-F238E27FC236}">
              <a16:creationId xmlns:a16="http://schemas.microsoft.com/office/drawing/2014/main" id="{00000000-0008-0000-1200-0000885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2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3688" name="Picture 2" descr="UQ_bw_ logo">
          <a:extLst>
            <a:ext uri="{FF2B5EF4-FFF2-40B4-BE49-F238E27FC236}">
              <a16:creationId xmlns:a16="http://schemas.microsoft.com/office/drawing/2014/main" id="{00000000-0008-0000-1300-000088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3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4712" name="Picture 2" descr="UQ_bw_ logo">
          <a:extLst>
            <a:ext uri="{FF2B5EF4-FFF2-40B4-BE49-F238E27FC236}">
              <a16:creationId xmlns:a16="http://schemas.microsoft.com/office/drawing/2014/main" id="{00000000-0008-0000-1400-0000886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4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5736" name="Picture 2" descr="UQ_bw_ logo">
          <a:extLst>
            <a:ext uri="{FF2B5EF4-FFF2-40B4-BE49-F238E27FC236}">
              <a16:creationId xmlns:a16="http://schemas.microsoft.com/office/drawing/2014/main" id="{00000000-0008-0000-1500-0000886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5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6760" name="Picture 2" descr="UQ_bw_ logo">
          <a:extLst>
            <a:ext uri="{FF2B5EF4-FFF2-40B4-BE49-F238E27FC236}">
              <a16:creationId xmlns:a16="http://schemas.microsoft.com/office/drawing/2014/main" id="{00000000-0008-0000-1600-0000886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6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7784" name="Picture 2" descr="UQ_bw_ logo">
          <a:extLst>
            <a:ext uri="{FF2B5EF4-FFF2-40B4-BE49-F238E27FC236}">
              <a16:creationId xmlns:a16="http://schemas.microsoft.com/office/drawing/2014/main" id="{00000000-0008-0000-1700-0000886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7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8808" name="Picture 2" descr="UQ_bw_ logo">
          <a:extLst>
            <a:ext uri="{FF2B5EF4-FFF2-40B4-BE49-F238E27FC236}">
              <a16:creationId xmlns:a16="http://schemas.microsoft.com/office/drawing/2014/main" id="{00000000-0008-0000-1800-0000887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8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9832" name="Picture 2" descr="UQ_bw_ logo">
          <a:extLst>
            <a:ext uri="{FF2B5EF4-FFF2-40B4-BE49-F238E27FC236}">
              <a16:creationId xmlns:a16="http://schemas.microsoft.com/office/drawing/2014/main" id="{00000000-0008-0000-1900-0000887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9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684073</xdr:colOff>
      <xdr:row>6</xdr:row>
      <xdr:rowOff>91440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41"/>
        <a:stretch/>
      </xdr:blipFill>
      <xdr:spPr>
        <a:xfrm>
          <a:off x="9525" y="104775"/>
          <a:ext cx="1427023" cy="1082040"/>
        </a:xfrm>
        <a:prstGeom prst="rect">
          <a:avLst/>
        </a:prstGeom>
      </xdr:spPr>
    </xdr:pic>
    <xdr:clientData/>
  </xdr:twoCellAnchor>
  <xdr:twoCellAnchor>
    <xdr:from>
      <xdr:col>0</xdr:col>
      <xdr:colOff>102870</xdr:colOff>
      <xdr:row>45</xdr:row>
      <xdr:rowOff>163830</xdr:rowOff>
    </xdr:from>
    <xdr:to>
      <xdr:col>1</xdr:col>
      <xdr:colOff>689610</xdr:colOff>
      <xdr:row>51</xdr:row>
      <xdr:rowOff>140970</xdr:rowOff>
    </xdr:to>
    <xdr:pic>
      <xdr:nvPicPr>
        <xdr:cNvPr id="4" name="Picture 3" descr="UQ_bw_ logo">
          <a:extLst>
            <a:ext uri="{FF2B5EF4-FFF2-40B4-BE49-F238E27FC236}">
              <a16:creationId xmlns:a16="http://schemas.microsoft.com/office/drawing/2014/main" id="{393C6033-B18C-4022-A0EA-AA1DB2ED63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70" y="7726680"/>
          <a:ext cx="1196340" cy="1043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1</xdr:col>
      <xdr:colOff>693598</xdr:colOff>
      <xdr:row>6</xdr:row>
      <xdr:rowOff>72390</xdr:rowOff>
    </xdr:to>
    <xdr:pic>
      <xdr:nvPicPr>
        <xdr:cNvPr id="5" name="Picture 4">
          <a:extLst>
            <a:ext uri="{FF2B5EF4-FFF2-40B4-BE49-F238E27FC236}">
              <a16:creationId xmlns:a16="http://schemas.microsoft.com/office/drawing/2014/main" id="{00000000-0008-0000-0200-000005000000}"/>
            </a:ext>
            <a:ext uri="{147F2762-F138-4A5C-976F-8EAC2B608ADB}">
              <a16:predDERef xmlns:a16="http://schemas.microsoft.com/office/drawing/2014/main" pred="{00000000-0008-0000-0200-00004E0E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41"/>
        <a:stretch/>
      </xdr:blipFill>
      <xdr:spPr>
        <a:xfrm>
          <a:off x="28575" y="85725"/>
          <a:ext cx="1427023" cy="1082040"/>
        </a:xfrm>
        <a:prstGeom prst="rect">
          <a:avLst/>
        </a:prstGeom>
      </xdr:spPr>
    </xdr:pic>
    <xdr:clientData/>
  </xdr:twoCellAnchor>
  <xdr:twoCellAnchor editAs="oneCell">
    <xdr:from>
      <xdr:col>0</xdr:col>
      <xdr:colOff>85725</xdr:colOff>
      <xdr:row>45</xdr:row>
      <xdr:rowOff>133350</xdr:rowOff>
    </xdr:from>
    <xdr:to>
      <xdr:col>1</xdr:col>
      <xdr:colOff>685800</xdr:colOff>
      <xdr:row>51</xdr:row>
      <xdr:rowOff>123825</xdr:rowOff>
    </xdr:to>
    <xdr:pic>
      <xdr:nvPicPr>
        <xdr:cNvPr id="4" name="Picture 3">
          <a:extLst>
            <a:ext uri="{FF2B5EF4-FFF2-40B4-BE49-F238E27FC236}">
              <a16:creationId xmlns:a16="http://schemas.microsoft.com/office/drawing/2014/main" id="{26BDB130-1AD8-4001-8726-46C2204E8D33}"/>
            </a:ext>
            <a:ext uri="{147F2762-F138-4A5C-976F-8EAC2B608ADB}">
              <a16:predDERef xmlns:a16="http://schemas.microsoft.com/office/drawing/2014/main" pred="{00000000-0008-0000-02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41"/>
        <a:stretch/>
      </xdr:blipFill>
      <xdr:spPr>
        <a:xfrm>
          <a:off x="85725" y="7696200"/>
          <a:ext cx="1362075" cy="10382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4685" name="Picture 2" descr="UQ_bw_ logo">
          <a:extLst>
            <a:ext uri="{FF2B5EF4-FFF2-40B4-BE49-F238E27FC236}">
              <a16:creationId xmlns:a16="http://schemas.microsoft.com/office/drawing/2014/main" id="{00000000-0008-0000-0300-00004D1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5709" name="Picture 2" descr="UQ_bw_ logo">
          <a:extLst>
            <a:ext uri="{FF2B5EF4-FFF2-40B4-BE49-F238E27FC236}">
              <a16:creationId xmlns:a16="http://schemas.microsoft.com/office/drawing/2014/main" id="{00000000-0008-0000-0400-00004D1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6733" name="Picture 2" descr="UQ_bw_ logo">
          <a:extLst>
            <a:ext uri="{FF2B5EF4-FFF2-40B4-BE49-F238E27FC236}">
              <a16:creationId xmlns:a16="http://schemas.microsoft.com/office/drawing/2014/main" id="{00000000-0008-0000-0500-00004D1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7757" name="Picture 2" descr="UQ_bw_ logo">
          <a:extLst>
            <a:ext uri="{FF2B5EF4-FFF2-40B4-BE49-F238E27FC236}">
              <a16:creationId xmlns:a16="http://schemas.microsoft.com/office/drawing/2014/main" id="{00000000-0008-0000-0600-00004D1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8781" name="Picture 2" descr="UQ_bw_ logo">
          <a:extLst>
            <a:ext uri="{FF2B5EF4-FFF2-40B4-BE49-F238E27FC236}">
              <a16:creationId xmlns:a16="http://schemas.microsoft.com/office/drawing/2014/main" id="{00000000-0008-0000-0700-00004D2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taff.uq.edu.au/information-and-services/human-resources/pay-entitlements/time-and-attendance/professional-employees-hew-1-7" TargetMode="External"/><Relationship Id="rId2" Type="http://schemas.openxmlformats.org/officeDocument/2006/relationships/hyperlink" Target="https://support.staff.uq.edu.au/app/support/type/hr" TargetMode="External"/><Relationship Id="rId1" Type="http://schemas.openxmlformats.org/officeDocument/2006/relationships/hyperlink" Target="https://policies.uq.edu.au/document/view-current.php?id=18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staff.uq.edu.au/information-and-services/human-resources/pay-entitlements/time-and-attendance/professional-employees-hew-1-7"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s://policies.uq.edu.au/document/view-current.php?id=65"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https://policies.uq.edu.au/document/view-current.php?id=65"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https://policies.uq.edu.au/document/view-current.php?id=65"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https://policies.uq.edu.au/document/view-current.php?id=65"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14.xml"/><Relationship Id="rId5" Type="http://schemas.openxmlformats.org/officeDocument/2006/relationships/printerSettings" Target="../printerSettings/printerSettings14.bin"/><Relationship Id="rId4" Type="http://schemas.openxmlformats.org/officeDocument/2006/relationships/hyperlink" Target="https://policies.uq.edu.au/document/view-current.php?id=65"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15.xml"/><Relationship Id="rId5" Type="http://schemas.openxmlformats.org/officeDocument/2006/relationships/printerSettings" Target="../printerSettings/printerSettings15.bin"/><Relationship Id="rId4" Type="http://schemas.openxmlformats.org/officeDocument/2006/relationships/hyperlink" Target="https://policies.uq.edu.au/document/view-current.php?id=65"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16.xml"/><Relationship Id="rId5" Type="http://schemas.openxmlformats.org/officeDocument/2006/relationships/printerSettings" Target="../printerSettings/printerSettings16.bin"/><Relationship Id="rId4" Type="http://schemas.openxmlformats.org/officeDocument/2006/relationships/hyperlink" Target="https://policies.uq.edu.au/document/view-current.php?id=65"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17.xml"/><Relationship Id="rId5" Type="http://schemas.openxmlformats.org/officeDocument/2006/relationships/printerSettings" Target="../printerSettings/printerSettings17.bin"/><Relationship Id="rId4" Type="http://schemas.openxmlformats.org/officeDocument/2006/relationships/hyperlink" Target="https://policies.uq.edu.au/document/view-current.php?id=65"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18.xml"/><Relationship Id="rId5" Type="http://schemas.openxmlformats.org/officeDocument/2006/relationships/printerSettings" Target="../printerSettings/printerSettings18.bin"/><Relationship Id="rId4" Type="http://schemas.openxmlformats.org/officeDocument/2006/relationships/hyperlink" Target="https://policies.uq.edu.au/document/view-current.php?id=65"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19.xml"/><Relationship Id="rId5" Type="http://schemas.openxmlformats.org/officeDocument/2006/relationships/printerSettings" Target="../printerSettings/printerSettings19.bin"/><Relationship Id="rId4" Type="http://schemas.openxmlformats.org/officeDocument/2006/relationships/hyperlink" Target="https://policies.uq.edu.au/document/view-current.php?id=6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policies.uq.edu.au/document/view-current.php?id=65"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20.xml"/><Relationship Id="rId5" Type="http://schemas.openxmlformats.org/officeDocument/2006/relationships/printerSettings" Target="../printerSettings/printerSettings20.bin"/><Relationship Id="rId4" Type="http://schemas.openxmlformats.org/officeDocument/2006/relationships/hyperlink" Target="https://policies.uq.edu.au/document/view-current.php?id=65"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21.xml"/><Relationship Id="rId5" Type="http://schemas.openxmlformats.org/officeDocument/2006/relationships/printerSettings" Target="../printerSettings/printerSettings21.bin"/><Relationship Id="rId4" Type="http://schemas.openxmlformats.org/officeDocument/2006/relationships/hyperlink" Target="https://policies.uq.edu.au/document/view-current.php?id=65"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22.xml"/><Relationship Id="rId5" Type="http://schemas.openxmlformats.org/officeDocument/2006/relationships/printerSettings" Target="../printerSettings/printerSettings22.bin"/><Relationship Id="rId4" Type="http://schemas.openxmlformats.org/officeDocument/2006/relationships/hyperlink" Target="https://policies.uq.edu.au/document/view-current.php?id=65"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23.xml"/><Relationship Id="rId5" Type="http://schemas.openxmlformats.org/officeDocument/2006/relationships/printerSettings" Target="../printerSettings/printerSettings23.bin"/><Relationship Id="rId4" Type="http://schemas.openxmlformats.org/officeDocument/2006/relationships/hyperlink" Target="https://policies.uq.edu.au/document/view-current.php?id=65"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24.xml"/><Relationship Id="rId5" Type="http://schemas.openxmlformats.org/officeDocument/2006/relationships/printerSettings" Target="../printerSettings/printerSettings24.bin"/><Relationship Id="rId4" Type="http://schemas.openxmlformats.org/officeDocument/2006/relationships/hyperlink" Target="https://policies.uq.edu.au/document/view-current.php?id=65"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25.xml"/><Relationship Id="rId5" Type="http://schemas.openxmlformats.org/officeDocument/2006/relationships/printerSettings" Target="../printerSettings/printerSettings25.bin"/><Relationship Id="rId4" Type="http://schemas.openxmlformats.org/officeDocument/2006/relationships/hyperlink" Target="https://policies.uq.edu.au/document/view-current.php?id=65"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26.xml"/><Relationship Id="rId5" Type="http://schemas.openxmlformats.org/officeDocument/2006/relationships/printerSettings" Target="../printerSettings/printerSettings26.bin"/><Relationship Id="rId4" Type="http://schemas.openxmlformats.org/officeDocument/2006/relationships/hyperlink" Target="https://policies.uq.edu.au/document/view-current.php?id=65"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27.xml"/><Relationship Id="rId5" Type="http://schemas.openxmlformats.org/officeDocument/2006/relationships/printerSettings" Target="../printerSettings/printerSettings27.bin"/><Relationship Id="rId4" Type="http://schemas.openxmlformats.org/officeDocument/2006/relationships/hyperlink" Target="https://policies.uq.edu.au/document/view-current.php?id=6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policies.uq.edu.au/document/view-current.php?id=6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policies.uq.edu.au/document/view-current.php?id=65"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policies.uq.edu.au/document/view-current.php?id=65"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policies.uq.edu.au/document/view-current.php?id=65"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policies.uq.edu.au/document/view-current.php?id=65"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policies.uq.edu.au/document/view-current.php?id=65"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uq.edu.au/hupp/contents/view.asp?s1=5" TargetMode="External"/><Relationship Id="rId2" Type="http://schemas.openxmlformats.org/officeDocument/2006/relationships/hyperlink" Target="https://myaurion.hr.uq.edu.au/" TargetMode="External"/><Relationship Id="rId1" Type="http://schemas.openxmlformats.org/officeDocument/2006/relationships/hyperlink" Target="https://wd3.myworkday.com/uq/d/home.htmld"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s://policies.uq.edu.au/document/view-current.php?id=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5"/>
  <sheetViews>
    <sheetView showGridLines="0" topLeftCell="A37" zoomScaleNormal="100" workbookViewId="0">
      <selection activeCell="A104" sqref="A104"/>
    </sheetView>
  </sheetViews>
  <sheetFormatPr defaultRowHeight="12.75" x14ac:dyDescent="0.2"/>
  <cols>
    <col min="1" max="1" width="9.140625" style="215"/>
    <col min="2" max="2" width="13.140625" style="215" customWidth="1"/>
    <col min="3" max="7" width="9.140625" style="215"/>
    <col min="8" max="8" width="8.85546875" style="215" customWidth="1"/>
    <col min="9" max="16384" width="9.140625" style="215"/>
  </cols>
  <sheetData>
    <row r="1" spans="1:20" ht="22.5" customHeight="1" x14ac:dyDescent="0.2">
      <c r="A1" s="274"/>
      <c r="B1" s="275"/>
      <c r="C1" s="156" t="s">
        <v>0</v>
      </c>
    </row>
    <row r="2" spans="1:20" ht="12.75" customHeight="1" x14ac:dyDescent="0.2">
      <c r="A2" s="276"/>
      <c r="B2" s="277"/>
    </row>
    <row r="3" spans="1:20" ht="12.75" customHeight="1" x14ac:dyDescent="0.2">
      <c r="A3" s="276"/>
      <c r="B3" s="277"/>
      <c r="C3" s="299" t="s">
        <v>1</v>
      </c>
      <c r="D3" s="299"/>
      <c r="E3" s="299"/>
      <c r="F3" s="299"/>
      <c r="G3" s="299"/>
      <c r="H3" s="299"/>
      <c r="I3" s="299"/>
      <c r="J3" s="299"/>
      <c r="K3" s="299"/>
      <c r="L3" s="299"/>
      <c r="M3" s="299"/>
      <c r="N3" s="299"/>
      <c r="O3" s="299"/>
      <c r="P3" s="299"/>
      <c r="Q3" s="299"/>
    </row>
    <row r="4" spans="1:20" x14ac:dyDescent="0.2">
      <c r="A4" s="276"/>
      <c r="B4" s="277"/>
      <c r="C4" s="299"/>
      <c r="D4" s="299"/>
      <c r="E4" s="299"/>
      <c r="F4" s="299"/>
      <c r="G4" s="299"/>
      <c r="H4" s="299"/>
      <c r="I4" s="299"/>
      <c r="J4" s="299"/>
      <c r="K4" s="299"/>
      <c r="L4" s="299"/>
      <c r="M4" s="299"/>
      <c r="N4" s="299"/>
      <c r="O4" s="299"/>
      <c r="P4" s="299"/>
      <c r="Q4" s="299"/>
    </row>
    <row r="5" spans="1:20" x14ac:dyDescent="0.2">
      <c r="A5" s="276"/>
      <c r="B5" s="277"/>
      <c r="C5" s="299"/>
      <c r="D5" s="299"/>
      <c r="E5" s="299"/>
      <c r="F5" s="299"/>
      <c r="G5" s="299"/>
      <c r="H5" s="299"/>
      <c r="I5" s="299"/>
      <c r="J5" s="299"/>
      <c r="K5" s="299"/>
      <c r="L5" s="299"/>
      <c r="M5" s="299"/>
      <c r="N5" s="299"/>
      <c r="O5" s="299"/>
      <c r="P5" s="299"/>
      <c r="Q5" s="299"/>
    </row>
    <row r="6" spans="1:20" x14ac:dyDescent="0.2">
      <c r="C6" s="299"/>
      <c r="D6" s="299"/>
      <c r="E6" s="299"/>
      <c r="F6" s="299"/>
      <c r="G6" s="299"/>
      <c r="H6" s="299"/>
      <c r="I6" s="299"/>
      <c r="J6" s="299"/>
      <c r="K6" s="299"/>
      <c r="L6" s="299"/>
      <c r="M6" s="299"/>
      <c r="N6" s="299"/>
      <c r="O6" s="299"/>
      <c r="P6" s="299"/>
      <c r="Q6" s="299"/>
    </row>
    <row r="7" spans="1:20" x14ac:dyDescent="0.2">
      <c r="C7" s="299"/>
      <c r="D7" s="299"/>
      <c r="E7" s="299"/>
      <c r="F7" s="299"/>
      <c r="G7" s="299"/>
      <c r="H7" s="299"/>
      <c r="I7" s="299"/>
      <c r="J7" s="299"/>
      <c r="K7" s="299"/>
      <c r="L7" s="299"/>
      <c r="M7" s="299"/>
      <c r="N7" s="299"/>
      <c r="O7" s="299"/>
      <c r="P7" s="299"/>
      <c r="Q7" s="299"/>
    </row>
    <row r="8" spans="1:20" ht="12.6" customHeight="1" x14ac:dyDescent="0.2">
      <c r="C8" s="304" t="s">
        <v>2</v>
      </c>
      <c r="D8" s="304"/>
      <c r="E8" s="304"/>
      <c r="F8" s="304"/>
      <c r="G8" s="304"/>
      <c r="H8" s="304"/>
      <c r="I8" s="304"/>
      <c r="J8" s="304"/>
      <c r="K8" s="304"/>
      <c r="L8" s="304"/>
      <c r="M8" s="304"/>
      <c r="N8" s="304"/>
      <c r="O8" s="304"/>
      <c r="P8" s="304"/>
    </row>
    <row r="9" spans="1:20" ht="12.6" customHeight="1" x14ac:dyDescent="0.2">
      <c r="C9" s="278"/>
      <c r="D9" s="278"/>
      <c r="E9" s="278"/>
      <c r="F9" s="278"/>
      <c r="G9" s="278"/>
      <c r="H9" s="278"/>
      <c r="I9" s="278"/>
      <c r="J9" s="278"/>
      <c r="K9" s="278"/>
      <c r="L9" s="278"/>
      <c r="M9" s="278"/>
      <c r="N9" s="278"/>
      <c r="O9" s="278"/>
      <c r="P9" s="278"/>
    </row>
    <row r="10" spans="1:20" ht="25.35" customHeight="1" x14ac:dyDescent="0.3">
      <c r="A10" s="307" t="s">
        <v>3</v>
      </c>
      <c r="B10" s="307"/>
      <c r="C10" s="307"/>
      <c r="D10" s="307"/>
      <c r="E10" s="307"/>
      <c r="F10" s="307"/>
      <c r="G10" s="307"/>
      <c r="H10" s="307"/>
      <c r="I10" s="307"/>
      <c r="J10" s="307"/>
      <c r="K10" s="307"/>
      <c r="L10" s="307"/>
      <c r="M10" s="307"/>
      <c r="N10" s="307"/>
      <c r="O10" s="307"/>
      <c r="P10" s="307"/>
      <c r="Q10" s="307"/>
    </row>
    <row r="11" spans="1:20" ht="25.35" customHeight="1" x14ac:dyDescent="0.2">
      <c r="A11" s="308" t="s">
        <v>4</v>
      </c>
      <c r="B11" s="308"/>
      <c r="C11" s="308"/>
      <c r="D11" s="308"/>
      <c r="E11" s="308"/>
      <c r="F11" s="308"/>
      <c r="G11" s="308"/>
      <c r="H11" s="308"/>
      <c r="I11" s="308"/>
      <c r="J11" s="308"/>
      <c r="K11" s="308"/>
      <c r="L11" s="308"/>
      <c r="M11" s="308"/>
      <c r="N11" s="308"/>
      <c r="O11" s="308"/>
      <c r="P11" s="308"/>
      <c r="Q11" s="308"/>
      <c r="R11" s="308"/>
      <c r="S11" s="308"/>
      <c r="T11" s="308"/>
    </row>
    <row r="12" spans="1:20" ht="12.6" customHeight="1" x14ac:dyDescent="0.2">
      <c r="A12" s="308" t="s">
        <v>5</v>
      </c>
      <c r="B12" s="308"/>
      <c r="C12" s="308"/>
      <c r="D12" s="308"/>
      <c r="E12" s="308"/>
      <c r="F12" s="308"/>
      <c r="G12" s="308"/>
      <c r="H12" s="308"/>
      <c r="I12" s="308"/>
      <c r="J12" s="308"/>
      <c r="K12" s="308"/>
      <c r="L12" s="308"/>
      <c r="M12" s="308"/>
      <c r="N12" s="308"/>
      <c r="O12" s="308"/>
      <c r="P12" s="308"/>
      <c r="Q12" s="308"/>
    </row>
    <row r="13" spans="1:20" ht="12.6" customHeight="1" x14ac:dyDescent="0.2">
      <c r="A13" s="279" t="s">
        <v>6</v>
      </c>
      <c r="B13" s="279"/>
      <c r="C13" s="279"/>
      <c r="D13" s="279"/>
      <c r="E13" s="279"/>
      <c r="F13" s="279"/>
      <c r="G13" s="279"/>
      <c r="H13" s="279"/>
      <c r="I13" s="279"/>
      <c r="J13" s="279"/>
      <c r="K13" s="279"/>
      <c r="L13" s="279"/>
      <c r="M13" s="279"/>
      <c r="N13" s="279"/>
      <c r="O13" s="279"/>
      <c r="P13" s="279"/>
      <c r="Q13" s="279"/>
    </row>
    <row r="14" spans="1:20" ht="12.6" customHeight="1" x14ac:dyDescent="0.2">
      <c r="A14" s="308" t="s">
        <v>7</v>
      </c>
      <c r="B14" s="308"/>
      <c r="C14" s="308"/>
      <c r="D14" s="308"/>
      <c r="E14" s="308"/>
      <c r="F14" s="308"/>
      <c r="G14" s="308"/>
      <c r="H14" s="308"/>
      <c r="I14" s="308"/>
      <c r="J14" s="308"/>
      <c r="K14" s="308"/>
      <c r="L14" s="308"/>
      <c r="M14" s="308"/>
      <c r="N14" s="308"/>
      <c r="O14" s="308"/>
      <c r="P14" s="308"/>
      <c r="Q14" s="308"/>
    </row>
    <row r="15" spans="1:20" ht="12.6" customHeight="1" x14ac:dyDescent="0.2">
      <c r="A15" s="308" t="s">
        <v>8</v>
      </c>
      <c r="B15" s="308"/>
      <c r="C15" s="308"/>
      <c r="D15" s="308"/>
      <c r="E15" s="308"/>
      <c r="F15" s="308"/>
      <c r="G15" s="308"/>
      <c r="H15" s="308"/>
      <c r="I15" s="308"/>
      <c r="J15" s="308"/>
      <c r="K15" s="308"/>
      <c r="L15" s="308"/>
      <c r="M15" s="308"/>
      <c r="N15" s="308"/>
      <c r="O15" s="308"/>
      <c r="P15" s="308"/>
      <c r="Q15" s="308"/>
    </row>
    <row r="16" spans="1:20" x14ac:dyDescent="0.2">
      <c r="A16" s="308" t="s">
        <v>9</v>
      </c>
      <c r="B16" s="308"/>
      <c r="C16" s="308"/>
      <c r="D16" s="308"/>
      <c r="E16" s="308"/>
      <c r="F16" s="308"/>
      <c r="G16" s="308"/>
      <c r="H16" s="308"/>
      <c r="I16" s="308"/>
      <c r="J16" s="308"/>
      <c r="K16" s="308"/>
      <c r="L16" s="308"/>
      <c r="M16" s="308"/>
      <c r="N16" s="308"/>
      <c r="O16" s="308"/>
      <c r="P16" s="308"/>
      <c r="Q16" s="308"/>
    </row>
    <row r="17" spans="1:17" x14ac:dyDescent="0.2">
      <c r="A17" s="308" t="s">
        <v>10</v>
      </c>
      <c r="B17" s="308"/>
      <c r="C17" s="308"/>
      <c r="D17" s="308"/>
      <c r="E17" s="308"/>
      <c r="F17" s="308"/>
      <c r="G17" s="308"/>
      <c r="H17" s="308"/>
      <c r="I17" s="308"/>
      <c r="J17" s="308"/>
      <c r="K17" s="308"/>
      <c r="L17" s="308"/>
      <c r="M17" s="308"/>
      <c r="N17" s="308"/>
      <c r="O17" s="308"/>
      <c r="P17" s="308"/>
      <c r="Q17" s="279"/>
    </row>
    <row r="18" spans="1:17" ht="16.7" customHeight="1" x14ac:dyDescent="0.2">
      <c r="C18" s="272"/>
      <c r="D18" s="272"/>
      <c r="E18" s="272"/>
      <c r="F18" s="272"/>
      <c r="G18" s="272"/>
      <c r="H18" s="272"/>
      <c r="I18" s="272"/>
      <c r="J18" s="272"/>
      <c r="K18" s="272"/>
      <c r="L18" s="272"/>
      <c r="M18" s="272"/>
      <c r="N18" s="272"/>
      <c r="O18" s="272"/>
      <c r="P18" s="272"/>
    </row>
    <row r="19" spans="1:17" ht="16.7" customHeight="1" x14ac:dyDescent="0.3">
      <c r="A19" s="295" t="s">
        <v>4</v>
      </c>
      <c r="B19" s="296"/>
      <c r="C19" s="296"/>
      <c r="D19" s="296"/>
      <c r="E19" s="296"/>
      <c r="F19" s="296"/>
      <c r="G19" s="296"/>
      <c r="H19" s="296"/>
      <c r="I19" s="296"/>
      <c r="J19" s="296"/>
      <c r="K19" s="296"/>
      <c r="L19" s="296"/>
      <c r="M19" s="296"/>
      <c r="N19" s="296"/>
      <c r="O19" s="296"/>
      <c r="P19" s="296"/>
      <c r="Q19" s="297"/>
    </row>
    <row r="20" spans="1:17" ht="16.5" customHeight="1" x14ac:dyDescent="0.2">
      <c r="A20" s="309" t="s">
        <v>11</v>
      </c>
      <c r="B20" s="310"/>
      <c r="C20" s="310"/>
      <c r="D20" s="310"/>
      <c r="E20" s="310"/>
      <c r="F20" s="310"/>
      <c r="G20" s="310"/>
      <c r="H20" s="310"/>
      <c r="I20" s="310"/>
      <c r="J20" s="310"/>
      <c r="K20" s="310"/>
      <c r="L20" s="310"/>
      <c r="M20" s="310"/>
      <c r="N20" s="310"/>
      <c r="O20" s="310"/>
      <c r="P20" s="310"/>
      <c r="Q20" s="311"/>
    </row>
    <row r="21" spans="1:17" ht="16.7" customHeight="1" x14ac:dyDescent="0.25">
      <c r="A21" s="290" t="s">
        <v>12</v>
      </c>
      <c r="B21" s="291"/>
      <c r="C21" s="291"/>
      <c r="D21" s="291"/>
      <c r="E21" s="291"/>
      <c r="F21" s="292"/>
      <c r="G21" s="291"/>
      <c r="H21" s="291"/>
      <c r="I21" s="291"/>
      <c r="J21" s="291"/>
      <c r="K21" s="291"/>
      <c r="L21" s="291"/>
      <c r="M21" s="291"/>
      <c r="N21" s="291"/>
      <c r="O21" s="291"/>
      <c r="P21" s="291"/>
      <c r="Q21" s="293"/>
    </row>
    <row r="22" spans="1:17" ht="16.7" customHeight="1" x14ac:dyDescent="0.2">
      <c r="A22" s="294" t="s">
        <v>13</v>
      </c>
      <c r="B22" s="291"/>
      <c r="C22" s="291"/>
      <c r="D22" s="291"/>
      <c r="E22" s="291"/>
      <c r="F22" s="291"/>
      <c r="G22" s="291"/>
      <c r="H22" s="291"/>
      <c r="I22" s="291"/>
      <c r="J22" s="291"/>
      <c r="K22" s="291"/>
      <c r="L22" s="291"/>
      <c r="M22" s="291"/>
      <c r="N22" s="291"/>
      <c r="O22" s="291"/>
      <c r="P22" s="291"/>
      <c r="Q22" s="293"/>
    </row>
    <row r="23" spans="1:17" ht="16.7" customHeight="1" x14ac:dyDescent="0.2">
      <c r="A23" s="216"/>
      <c r="B23" s="299"/>
      <c r="C23" s="299"/>
      <c r="D23" s="299"/>
      <c r="E23" s="299"/>
      <c r="F23" s="299"/>
      <c r="G23" s="299"/>
      <c r="H23" s="299"/>
      <c r="I23" s="299"/>
      <c r="J23" s="299"/>
      <c r="K23" s="299"/>
      <c r="L23" s="299"/>
      <c r="M23" s="299"/>
      <c r="N23" s="299"/>
      <c r="O23" s="299"/>
      <c r="P23" s="299"/>
      <c r="Q23" s="300"/>
    </row>
    <row r="24" spans="1:17" ht="15" customHeight="1" x14ac:dyDescent="0.3">
      <c r="A24" s="295" t="s">
        <v>5</v>
      </c>
      <c r="B24" s="296"/>
      <c r="C24" s="296"/>
      <c r="D24" s="296"/>
      <c r="E24" s="296"/>
      <c r="F24" s="296"/>
      <c r="G24" s="296"/>
      <c r="H24" s="296"/>
      <c r="I24" s="296"/>
      <c r="J24" s="296"/>
      <c r="K24" s="296"/>
      <c r="L24" s="296"/>
      <c r="M24" s="296"/>
      <c r="N24" s="296"/>
      <c r="O24" s="296"/>
      <c r="P24" s="296"/>
      <c r="Q24" s="297"/>
    </row>
    <row r="25" spans="1:17" x14ac:dyDescent="0.2">
      <c r="A25" s="219"/>
      <c r="Q25" s="280"/>
    </row>
    <row r="26" spans="1:17" x14ac:dyDescent="0.2">
      <c r="A26" s="273" t="s">
        <v>14</v>
      </c>
      <c r="F26" s="281" t="s">
        <v>15</v>
      </c>
      <c r="Q26" s="280"/>
    </row>
    <row r="27" spans="1:17" x14ac:dyDescent="0.2">
      <c r="A27" s="219"/>
      <c r="Q27" s="280"/>
    </row>
    <row r="28" spans="1:17" ht="45.6" customHeight="1" x14ac:dyDescent="0.2">
      <c r="A28" s="216" t="s">
        <v>16</v>
      </c>
      <c r="B28" s="299" t="s">
        <v>17</v>
      </c>
      <c r="C28" s="299"/>
      <c r="D28" s="299"/>
      <c r="E28" s="299"/>
      <c r="F28" s="299"/>
      <c r="G28" s="299"/>
      <c r="H28" s="299"/>
      <c r="I28" s="299"/>
      <c r="J28" s="299"/>
      <c r="K28" s="299"/>
      <c r="L28" s="299"/>
      <c r="M28" s="299"/>
      <c r="N28" s="299"/>
      <c r="O28" s="299"/>
      <c r="P28" s="299"/>
      <c r="Q28" s="300"/>
    </row>
    <row r="29" spans="1:17" ht="60.6" customHeight="1" x14ac:dyDescent="0.2">
      <c r="A29" s="216"/>
      <c r="B29" s="272"/>
      <c r="C29" s="272"/>
      <c r="D29" s="272"/>
      <c r="E29" s="272"/>
      <c r="F29" s="272"/>
      <c r="G29" s="272"/>
      <c r="H29" s="272"/>
      <c r="I29" s="272"/>
      <c r="J29" s="272"/>
      <c r="K29" s="272"/>
      <c r="L29" s="272"/>
      <c r="M29" s="272"/>
      <c r="N29" s="272"/>
      <c r="O29" s="272"/>
      <c r="P29" s="272"/>
      <c r="Q29" s="280"/>
    </row>
    <row r="30" spans="1:17" ht="25.7" customHeight="1" x14ac:dyDescent="0.2">
      <c r="A30" s="219"/>
      <c r="Q30" s="280"/>
    </row>
    <row r="31" spans="1:17" ht="94.35" customHeight="1" x14ac:dyDescent="0.2">
      <c r="A31" s="217" t="s">
        <v>18</v>
      </c>
      <c r="B31" s="305" t="s">
        <v>19</v>
      </c>
      <c r="C31" s="305"/>
      <c r="D31" s="305"/>
      <c r="E31" s="305"/>
      <c r="F31" s="305"/>
      <c r="G31" s="305"/>
      <c r="H31" s="305"/>
      <c r="I31" s="305"/>
      <c r="J31" s="305"/>
      <c r="K31" s="305"/>
      <c r="L31" s="305"/>
      <c r="M31" s="305"/>
      <c r="N31" s="305"/>
      <c r="O31" s="305"/>
      <c r="P31" s="305"/>
      <c r="Q31" s="306"/>
    </row>
    <row r="32" spans="1:17" ht="64.5" customHeight="1" x14ac:dyDescent="0.2">
      <c r="A32" s="219"/>
      <c r="Q32" s="280"/>
    </row>
    <row r="33" spans="1:17" x14ac:dyDescent="0.2">
      <c r="Q33" s="280"/>
    </row>
    <row r="34" spans="1:17" x14ac:dyDescent="0.2">
      <c r="A34" s="218" t="s">
        <v>20</v>
      </c>
      <c r="B34" s="215" t="s">
        <v>21</v>
      </c>
      <c r="Q34" s="280"/>
    </row>
    <row r="35" spans="1:17" x14ac:dyDescent="0.2">
      <c r="A35" s="219"/>
      <c r="B35" s="215" t="s">
        <v>22</v>
      </c>
      <c r="Q35" s="280"/>
    </row>
    <row r="36" spans="1:17" ht="15.75" customHeight="1" thickBot="1" x14ac:dyDescent="0.25">
      <c r="A36" s="282"/>
      <c r="B36" s="283"/>
      <c r="C36" s="283"/>
      <c r="D36" s="283"/>
      <c r="E36" s="283"/>
      <c r="F36" s="283"/>
      <c r="G36" s="283"/>
      <c r="H36" s="283"/>
      <c r="I36" s="283"/>
      <c r="J36" s="283"/>
      <c r="K36" s="283"/>
      <c r="L36" s="283"/>
      <c r="M36" s="283"/>
      <c r="N36" s="283"/>
      <c r="O36" s="283"/>
      <c r="P36" s="283"/>
      <c r="Q36" s="284"/>
    </row>
    <row r="37" spans="1:17" ht="18" customHeight="1" x14ac:dyDescent="0.3">
      <c r="A37" s="295" t="s">
        <v>6</v>
      </c>
      <c r="B37" s="296"/>
      <c r="C37" s="296"/>
      <c r="D37" s="296"/>
      <c r="E37" s="296"/>
      <c r="F37" s="296"/>
      <c r="G37" s="296"/>
      <c r="H37" s="296"/>
      <c r="I37" s="296"/>
      <c r="J37" s="296"/>
      <c r="K37" s="296"/>
      <c r="L37" s="296"/>
      <c r="M37" s="296"/>
      <c r="N37" s="296"/>
      <c r="O37" s="296"/>
      <c r="P37" s="296"/>
      <c r="Q37" s="297"/>
    </row>
    <row r="38" spans="1:17" ht="18" customHeight="1" x14ac:dyDescent="0.2">
      <c r="A38" s="219"/>
      <c r="Q38" s="280"/>
    </row>
    <row r="39" spans="1:17" ht="45" customHeight="1" x14ac:dyDescent="0.2">
      <c r="A39" s="216" t="s">
        <v>16</v>
      </c>
      <c r="B39" s="299" t="s">
        <v>23</v>
      </c>
      <c r="C39" s="299"/>
      <c r="D39" s="299"/>
      <c r="E39" s="299"/>
      <c r="F39" s="299"/>
      <c r="G39" s="299"/>
      <c r="H39" s="299"/>
      <c r="I39" s="299"/>
      <c r="J39" s="299"/>
      <c r="K39" s="299"/>
      <c r="L39" s="245"/>
      <c r="M39" s="245"/>
      <c r="N39" s="245"/>
      <c r="O39" s="245"/>
      <c r="P39" s="245"/>
      <c r="Q39" s="246"/>
    </row>
    <row r="40" spans="1:17" ht="18" customHeight="1" x14ac:dyDescent="0.2">
      <c r="A40" s="216"/>
      <c r="B40" s="299"/>
      <c r="C40" s="299"/>
      <c r="D40" s="299"/>
      <c r="E40" s="299"/>
      <c r="F40" s="299"/>
      <c r="G40" s="299"/>
      <c r="H40" s="299"/>
      <c r="I40" s="299"/>
      <c r="J40" s="299"/>
      <c r="K40" s="299"/>
      <c r="L40" s="272"/>
      <c r="M40" s="272"/>
      <c r="N40" s="272"/>
      <c r="O40" s="272"/>
      <c r="P40" s="272"/>
      <c r="Q40" s="280"/>
    </row>
    <row r="41" spans="1:17" ht="18" customHeight="1" x14ac:dyDescent="0.2">
      <c r="A41" s="216"/>
      <c r="B41" s="299"/>
      <c r="C41" s="299"/>
      <c r="D41" s="299"/>
      <c r="E41" s="299"/>
      <c r="F41" s="299"/>
      <c r="G41" s="299"/>
      <c r="H41" s="299"/>
      <c r="I41" s="299"/>
      <c r="J41" s="299"/>
      <c r="K41" s="299"/>
      <c r="L41" s="272"/>
      <c r="M41" s="272"/>
      <c r="N41" s="272"/>
      <c r="O41" s="272"/>
      <c r="P41" s="272"/>
      <c r="Q41" s="280"/>
    </row>
    <row r="42" spans="1:17" ht="18" customHeight="1" x14ac:dyDescent="0.2">
      <c r="A42" s="216"/>
      <c r="B42" s="272"/>
      <c r="C42" s="272"/>
      <c r="D42" s="272"/>
      <c r="E42" s="272"/>
      <c r="F42" s="272"/>
      <c r="G42" s="272"/>
      <c r="H42" s="272"/>
      <c r="I42" s="272"/>
      <c r="J42" s="272"/>
      <c r="K42" s="272"/>
      <c r="L42" s="272"/>
      <c r="M42" s="272"/>
      <c r="N42" s="272"/>
      <c r="O42" s="272"/>
      <c r="P42" s="272"/>
      <c r="Q42" s="280"/>
    </row>
    <row r="43" spans="1:17" ht="18" customHeight="1" x14ac:dyDescent="0.2">
      <c r="A43" s="218"/>
      <c r="Q43" s="280"/>
    </row>
    <row r="44" spans="1:17" ht="31.5" customHeight="1" x14ac:dyDescent="0.2">
      <c r="A44" s="217" t="s">
        <v>18</v>
      </c>
      <c r="B44" s="299" t="s">
        <v>24</v>
      </c>
      <c r="C44" s="299"/>
      <c r="D44" s="299"/>
      <c r="E44" s="299"/>
      <c r="F44" s="299"/>
      <c r="G44" s="299"/>
      <c r="H44" s="299"/>
      <c r="I44" s="299"/>
      <c r="J44" s="299"/>
      <c r="K44" s="299"/>
      <c r="L44" s="247"/>
      <c r="M44" s="247"/>
      <c r="N44" s="247"/>
      <c r="O44" s="247"/>
      <c r="P44" s="247"/>
      <c r="Q44" s="248"/>
    </row>
    <row r="45" spans="1:17" ht="18" customHeight="1" x14ac:dyDescent="0.2">
      <c r="A45" s="218"/>
      <c r="B45" s="299"/>
      <c r="C45" s="299"/>
      <c r="D45" s="299"/>
      <c r="E45" s="299"/>
      <c r="F45" s="299"/>
      <c r="G45" s="299"/>
      <c r="H45" s="299"/>
      <c r="I45" s="299"/>
      <c r="J45" s="299"/>
      <c r="K45" s="299"/>
      <c r="Q45" s="280"/>
    </row>
    <row r="46" spans="1:17" ht="18" customHeight="1" x14ac:dyDescent="0.2">
      <c r="A46" s="218"/>
      <c r="Q46" s="280"/>
    </row>
    <row r="47" spans="1:17" ht="18" customHeight="1" x14ac:dyDescent="0.2">
      <c r="A47" s="218"/>
      <c r="Q47" s="280"/>
    </row>
    <row r="48" spans="1:17" ht="18" customHeight="1" x14ac:dyDescent="0.2">
      <c r="A48" s="217" t="s">
        <v>25</v>
      </c>
      <c r="B48" s="299" t="s">
        <v>26</v>
      </c>
      <c r="C48" s="299"/>
      <c r="D48" s="299"/>
      <c r="E48" s="299"/>
      <c r="F48" s="299"/>
      <c r="G48" s="299"/>
      <c r="H48" s="299"/>
      <c r="I48" s="299"/>
      <c r="J48" s="299"/>
      <c r="K48" s="299"/>
      <c r="Q48" s="280"/>
    </row>
    <row r="49" spans="1:17" ht="29.25" customHeight="1" x14ac:dyDescent="0.2">
      <c r="A49" s="218"/>
      <c r="B49" s="299"/>
      <c r="C49" s="299"/>
      <c r="D49" s="299"/>
      <c r="E49" s="299"/>
      <c r="F49" s="299"/>
      <c r="G49" s="299"/>
      <c r="H49" s="299"/>
      <c r="I49" s="299"/>
      <c r="J49" s="299"/>
      <c r="K49" s="299"/>
      <c r="Q49" s="280"/>
    </row>
    <row r="50" spans="1:17" ht="18" customHeight="1" x14ac:dyDescent="0.2">
      <c r="A50" s="218"/>
      <c r="Q50" s="280"/>
    </row>
    <row r="51" spans="1:17" ht="18" customHeight="1" x14ac:dyDescent="0.2">
      <c r="A51" s="218" t="s">
        <v>27</v>
      </c>
      <c r="B51" s="299" t="s">
        <v>28</v>
      </c>
      <c r="C51" s="299"/>
      <c r="D51" s="299"/>
      <c r="E51" s="299"/>
      <c r="F51" s="299"/>
      <c r="G51" s="299"/>
      <c r="H51" s="299"/>
      <c r="I51" s="299"/>
      <c r="J51" s="299"/>
      <c r="K51" s="299"/>
      <c r="Q51" s="280"/>
    </row>
    <row r="52" spans="1:17" ht="18" customHeight="1" x14ac:dyDescent="0.2">
      <c r="B52" s="299"/>
      <c r="C52" s="299"/>
      <c r="D52" s="299"/>
      <c r="E52" s="299"/>
      <c r="F52" s="299"/>
      <c r="G52" s="299"/>
      <c r="H52" s="299"/>
      <c r="I52" s="299"/>
      <c r="J52" s="299"/>
      <c r="K52" s="299"/>
      <c r="Q52" s="280"/>
    </row>
    <row r="53" spans="1:17" ht="18" customHeight="1" thickBot="1" x14ac:dyDescent="0.25">
      <c r="Q53" s="280"/>
    </row>
    <row r="54" spans="1:17" ht="18" customHeight="1" x14ac:dyDescent="0.3">
      <c r="A54" s="295" t="s">
        <v>7</v>
      </c>
      <c r="B54" s="296"/>
      <c r="C54" s="296"/>
      <c r="D54" s="296"/>
      <c r="E54" s="296"/>
      <c r="F54" s="296"/>
      <c r="G54" s="296"/>
      <c r="H54" s="296"/>
      <c r="I54" s="296"/>
      <c r="J54" s="296"/>
      <c r="K54" s="296"/>
      <c r="L54" s="296"/>
      <c r="M54" s="296"/>
      <c r="N54" s="296"/>
      <c r="O54" s="296"/>
      <c r="P54" s="296"/>
      <c r="Q54" s="297"/>
    </row>
    <row r="55" spans="1:17" ht="9" customHeight="1" x14ac:dyDescent="0.2">
      <c r="A55" s="219"/>
      <c r="Q55" s="280"/>
    </row>
    <row r="56" spans="1:17" ht="240" customHeight="1" x14ac:dyDescent="0.2">
      <c r="A56" s="298" t="s">
        <v>29</v>
      </c>
      <c r="B56" s="299"/>
      <c r="C56" s="299"/>
      <c r="D56" s="299"/>
      <c r="E56" s="299"/>
      <c r="F56" s="299"/>
      <c r="G56" s="299"/>
      <c r="H56" s="299"/>
      <c r="I56" s="299"/>
      <c r="J56" s="299"/>
      <c r="K56" s="299"/>
      <c r="L56" s="299"/>
      <c r="M56" s="299"/>
      <c r="N56" s="299"/>
      <c r="O56" s="299"/>
      <c r="P56" s="299"/>
      <c r="Q56" s="300"/>
    </row>
    <row r="57" spans="1:17" x14ac:dyDescent="0.2">
      <c r="A57" s="219"/>
      <c r="Q57" s="280"/>
    </row>
    <row r="58" spans="1:17" x14ac:dyDescent="0.2">
      <c r="A58" s="219"/>
      <c r="Q58" s="280"/>
    </row>
    <row r="59" spans="1:17" x14ac:dyDescent="0.2">
      <c r="A59" s="219"/>
      <c r="Q59" s="280"/>
    </row>
    <row r="60" spans="1:17" x14ac:dyDescent="0.2">
      <c r="A60" s="219"/>
      <c r="Q60" s="280"/>
    </row>
    <row r="61" spans="1:17" x14ac:dyDescent="0.2">
      <c r="A61" s="219"/>
      <c r="Q61" s="280"/>
    </row>
    <row r="62" spans="1:17" x14ac:dyDescent="0.2">
      <c r="A62" s="219"/>
      <c r="Q62" s="280"/>
    </row>
    <row r="63" spans="1:17" x14ac:dyDescent="0.2">
      <c r="A63" s="219"/>
      <c r="Q63" s="280"/>
    </row>
    <row r="64" spans="1:17" x14ac:dyDescent="0.2">
      <c r="A64" s="219"/>
      <c r="Q64" s="280"/>
    </row>
    <row r="65" spans="1:17" x14ac:dyDescent="0.2">
      <c r="A65" s="219"/>
      <c r="Q65" s="280"/>
    </row>
    <row r="66" spans="1:17" x14ac:dyDescent="0.2">
      <c r="A66" s="219"/>
      <c r="Q66" s="280"/>
    </row>
    <row r="67" spans="1:17" x14ac:dyDescent="0.2">
      <c r="A67" s="219"/>
      <c r="Q67" s="280"/>
    </row>
    <row r="68" spans="1:17" x14ac:dyDescent="0.2">
      <c r="A68" s="219"/>
      <c r="Q68" s="280"/>
    </row>
    <row r="69" spans="1:17" x14ac:dyDescent="0.2">
      <c r="A69" s="219"/>
      <c r="Q69" s="280"/>
    </row>
    <row r="70" spans="1:17" x14ac:dyDescent="0.2">
      <c r="A70" s="219"/>
      <c r="Q70" s="280"/>
    </row>
    <row r="71" spans="1:17" x14ac:dyDescent="0.2">
      <c r="A71" s="219"/>
      <c r="Q71" s="280"/>
    </row>
    <row r="72" spans="1:17" x14ac:dyDescent="0.2">
      <c r="A72" s="219"/>
      <c r="Q72" s="280"/>
    </row>
    <row r="73" spans="1:17" x14ac:dyDescent="0.2">
      <c r="A73" s="219"/>
      <c r="Q73" s="280"/>
    </row>
    <row r="74" spans="1:17" x14ac:dyDescent="0.2">
      <c r="A74" s="219"/>
      <c r="Q74" s="280"/>
    </row>
    <row r="75" spans="1:17" x14ac:dyDescent="0.2">
      <c r="A75" s="219"/>
      <c r="Q75" s="280"/>
    </row>
    <row r="76" spans="1:17" x14ac:dyDescent="0.2">
      <c r="A76" s="219"/>
      <c r="Q76" s="280"/>
    </row>
    <row r="77" spans="1:17" x14ac:dyDescent="0.2">
      <c r="A77" s="219"/>
      <c r="Q77" s="280"/>
    </row>
    <row r="78" spans="1:17" x14ac:dyDescent="0.2">
      <c r="A78" s="219"/>
      <c r="Q78" s="280"/>
    </row>
    <row r="79" spans="1:17" x14ac:dyDescent="0.2">
      <c r="A79" s="219"/>
      <c r="Q79" s="280"/>
    </row>
    <row r="80" spans="1:17" x14ac:dyDescent="0.2">
      <c r="A80" s="219"/>
      <c r="Q80" s="280"/>
    </row>
    <row r="81" spans="1:17" x14ac:dyDescent="0.2">
      <c r="A81" s="219"/>
      <c r="Q81" s="280"/>
    </row>
    <row r="82" spans="1:17" x14ac:dyDescent="0.2">
      <c r="A82" s="219"/>
      <c r="Q82" s="280"/>
    </row>
    <row r="83" spans="1:17" x14ac:dyDescent="0.2">
      <c r="A83" s="218" t="s">
        <v>30</v>
      </c>
      <c r="Q83" s="280"/>
    </row>
    <row r="84" spans="1:17" x14ac:dyDescent="0.2">
      <c r="A84" s="298" t="s">
        <v>31</v>
      </c>
      <c r="B84" s="299"/>
      <c r="C84" s="299"/>
      <c r="D84" s="299"/>
      <c r="E84" s="299"/>
      <c r="F84" s="299"/>
      <c r="G84" s="299"/>
      <c r="H84" s="299"/>
      <c r="I84" s="299"/>
      <c r="J84" s="299"/>
      <c r="K84" s="299"/>
      <c r="L84" s="299"/>
      <c r="M84" s="299"/>
      <c r="N84" s="299"/>
      <c r="O84" s="299"/>
      <c r="P84" s="299"/>
      <c r="Q84" s="300"/>
    </row>
    <row r="85" spans="1:17" ht="45" customHeight="1" x14ac:dyDescent="0.2">
      <c r="A85" s="298"/>
      <c r="B85" s="299"/>
      <c r="C85" s="299"/>
      <c r="D85" s="299"/>
      <c r="E85" s="299"/>
      <c r="F85" s="299"/>
      <c r="G85" s="299"/>
      <c r="H85" s="299"/>
      <c r="I85" s="299"/>
      <c r="J85" s="299"/>
      <c r="K85" s="299"/>
      <c r="L85" s="299"/>
      <c r="M85" s="299"/>
      <c r="N85" s="299"/>
      <c r="O85" s="299"/>
      <c r="P85" s="299"/>
      <c r="Q85" s="300"/>
    </row>
    <row r="86" spans="1:17" x14ac:dyDescent="0.2">
      <c r="A86" s="219"/>
      <c r="Q86" s="280"/>
    </row>
    <row r="87" spans="1:17" x14ac:dyDescent="0.2">
      <c r="A87" s="218" t="s">
        <v>32</v>
      </c>
      <c r="Q87" s="280"/>
    </row>
    <row r="88" spans="1:17" x14ac:dyDescent="0.2">
      <c r="A88" s="301" t="s">
        <v>33</v>
      </c>
      <c r="B88" s="302"/>
      <c r="C88" s="302"/>
      <c r="D88" s="302"/>
      <c r="E88" s="302"/>
      <c r="F88" s="302"/>
      <c r="G88" s="302"/>
      <c r="H88" s="302"/>
      <c r="I88" s="302"/>
      <c r="J88" s="302"/>
      <c r="K88" s="302"/>
      <c r="L88" s="302"/>
      <c r="M88" s="302"/>
      <c r="N88" s="302"/>
      <c r="O88" s="302"/>
      <c r="P88" s="302"/>
      <c r="Q88" s="303"/>
    </row>
    <row r="89" spans="1:17" ht="23.25" customHeight="1" x14ac:dyDescent="0.2">
      <c r="A89" s="301"/>
      <c r="B89" s="302"/>
      <c r="C89" s="302"/>
      <c r="D89" s="302"/>
      <c r="E89" s="302"/>
      <c r="F89" s="302"/>
      <c r="G89" s="302"/>
      <c r="H89" s="302"/>
      <c r="I89" s="302"/>
      <c r="J89" s="302"/>
      <c r="K89" s="302"/>
      <c r="L89" s="302"/>
      <c r="M89" s="302"/>
      <c r="N89" s="302"/>
      <c r="O89" s="302"/>
      <c r="P89" s="302"/>
      <c r="Q89" s="303"/>
    </row>
    <row r="90" spans="1:17" x14ac:dyDescent="0.2">
      <c r="A90" s="218"/>
      <c r="Q90" s="280"/>
    </row>
    <row r="91" spans="1:17" x14ac:dyDescent="0.2">
      <c r="A91" s="218"/>
      <c r="Q91" s="280"/>
    </row>
    <row r="92" spans="1:17" x14ac:dyDescent="0.2">
      <c r="A92" s="218"/>
      <c r="Q92" s="280"/>
    </row>
    <row r="93" spans="1:17" x14ac:dyDescent="0.2">
      <c r="A93" s="218"/>
      <c r="Q93" s="280"/>
    </row>
    <row r="94" spans="1:17" x14ac:dyDescent="0.2">
      <c r="A94" s="218"/>
      <c r="Q94" s="280"/>
    </row>
    <row r="95" spans="1:17" x14ac:dyDescent="0.2">
      <c r="A95" s="218"/>
      <c r="Q95" s="280"/>
    </row>
    <row r="96" spans="1:17" x14ac:dyDescent="0.2">
      <c r="A96" s="218"/>
      <c r="Q96" s="280"/>
    </row>
    <row r="97" spans="1:17" x14ac:dyDescent="0.2">
      <c r="A97" s="218"/>
      <c r="Q97" s="280"/>
    </row>
    <row r="98" spans="1:17" x14ac:dyDescent="0.2">
      <c r="A98" s="218"/>
      <c r="Q98" s="280"/>
    </row>
    <row r="99" spans="1:17" x14ac:dyDescent="0.2">
      <c r="A99" s="218"/>
      <c r="Q99" s="280"/>
    </row>
    <row r="100" spans="1:17" x14ac:dyDescent="0.2">
      <c r="A100" s="218" t="s">
        <v>34</v>
      </c>
      <c r="Q100" s="280"/>
    </row>
    <row r="101" spans="1:17" x14ac:dyDescent="0.2">
      <c r="A101" s="301" t="s">
        <v>35</v>
      </c>
      <c r="B101" s="302"/>
      <c r="C101" s="302"/>
      <c r="D101" s="302"/>
      <c r="E101" s="302"/>
      <c r="F101" s="302"/>
      <c r="G101" s="302"/>
      <c r="H101" s="302"/>
      <c r="I101" s="302"/>
      <c r="J101" s="302"/>
      <c r="K101" s="302"/>
      <c r="L101" s="302"/>
      <c r="M101" s="302"/>
      <c r="N101" s="302"/>
      <c r="O101" s="302"/>
      <c r="P101" s="302"/>
      <c r="Q101" s="303"/>
    </row>
    <row r="102" spans="1:17" ht="32.450000000000003" customHeight="1" x14ac:dyDescent="0.2">
      <c r="A102" s="301"/>
      <c r="B102" s="302"/>
      <c r="C102" s="302"/>
      <c r="D102" s="302"/>
      <c r="E102" s="302"/>
      <c r="F102" s="302"/>
      <c r="G102" s="302"/>
      <c r="H102" s="302"/>
      <c r="I102" s="302"/>
      <c r="J102" s="302"/>
      <c r="K102" s="302"/>
      <c r="L102" s="302"/>
      <c r="M102" s="302"/>
      <c r="N102" s="302"/>
      <c r="O102" s="302"/>
      <c r="P102" s="302"/>
      <c r="Q102" s="303"/>
    </row>
    <row r="103" spans="1:17" x14ac:dyDescent="0.2">
      <c r="A103" s="219" t="s">
        <v>36</v>
      </c>
      <c r="Q103" s="280"/>
    </row>
    <row r="104" spans="1:17" x14ac:dyDescent="0.2">
      <c r="A104" s="294" t="s">
        <v>13</v>
      </c>
      <c r="Q104" s="280"/>
    </row>
    <row r="105" spans="1:17" x14ac:dyDescent="0.2">
      <c r="A105" s="285"/>
      <c r="Q105" s="280"/>
    </row>
    <row r="106" spans="1:17" x14ac:dyDescent="0.2">
      <c r="A106" s="285"/>
      <c r="Q106" s="280"/>
    </row>
    <row r="107" spans="1:17" ht="13.5" thickBot="1" x14ac:dyDescent="0.25">
      <c r="A107" s="282"/>
      <c r="B107" s="283"/>
      <c r="C107" s="283"/>
      <c r="D107" s="283"/>
      <c r="E107" s="283"/>
      <c r="F107" s="283"/>
      <c r="G107" s="283"/>
      <c r="H107" s="283"/>
      <c r="I107" s="283"/>
      <c r="J107" s="283"/>
      <c r="K107" s="283"/>
      <c r="L107" s="283"/>
      <c r="M107" s="283"/>
      <c r="N107" s="283"/>
      <c r="O107" s="283"/>
      <c r="P107" s="283"/>
      <c r="Q107" s="284"/>
    </row>
    <row r="108" spans="1:17" ht="19.5" x14ac:dyDescent="0.3">
      <c r="A108" s="295" t="s">
        <v>37</v>
      </c>
      <c r="B108" s="296"/>
      <c r="C108" s="296"/>
      <c r="D108" s="296"/>
      <c r="E108" s="296"/>
      <c r="F108" s="296"/>
      <c r="G108" s="296"/>
      <c r="H108" s="296"/>
      <c r="I108" s="296"/>
      <c r="J108" s="296"/>
      <c r="K108" s="296"/>
      <c r="L108" s="296"/>
      <c r="M108" s="296"/>
      <c r="N108" s="296"/>
      <c r="O108" s="296"/>
      <c r="P108" s="296"/>
      <c r="Q108" s="297"/>
    </row>
    <row r="109" spans="1:17" ht="4.7" customHeight="1" x14ac:dyDescent="0.2">
      <c r="A109" s="219"/>
      <c r="Q109" s="280"/>
    </row>
    <row r="110" spans="1:17" x14ac:dyDescent="0.2">
      <c r="A110" s="219" t="s">
        <v>38</v>
      </c>
      <c r="Q110" s="280"/>
    </row>
    <row r="111" spans="1:17" ht="28.5" customHeight="1" x14ac:dyDescent="0.2">
      <c r="A111" s="298" t="s">
        <v>39</v>
      </c>
      <c r="B111" s="299"/>
      <c r="C111" s="299"/>
      <c r="D111" s="299"/>
      <c r="E111" s="299"/>
      <c r="F111" s="299"/>
      <c r="G111" s="299"/>
      <c r="H111" s="299"/>
      <c r="I111" s="299"/>
      <c r="J111" s="299"/>
      <c r="K111" s="299"/>
      <c r="L111" s="299"/>
      <c r="M111" s="299"/>
      <c r="N111" s="299"/>
      <c r="O111" s="299"/>
      <c r="P111" s="299"/>
      <c r="Q111" s="300"/>
    </row>
    <row r="112" spans="1:17" x14ac:dyDescent="0.2">
      <c r="Q112" s="280"/>
    </row>
    <row r="113" spans="1:17" x14ac:dyDescent="0.2">
      <c r="A113" s="219" t="s">
        <v>40</v>
      </c>
      <c r="Q113" s="280"/>
    </row>
    <row r="114" spans="1:17" ht="13.5" thickBot="1" x14ac:dyDescent="0.25">
      <c r="A114" s="282"/>
      <c r="B114" s="283"/>
      <c r="C114" s="283"/>
      <c r="D114" s="283"/>
      <c r="E114" s="283"/>
      <c r="F114" s="283"/>
      <c r="G114" s="283"/>
      <c r="H114" s="283"/>
      <c r="I114" s="283"/>
      <c r="J114" s="283"/>
      <c r="K114" s="283"/>
      <c r="L114" s="283"/>
      <c r="M114" s="283"/>
      <c r="N114" s="283"/>
      <c r="O114" s="283"/>
      <c r="P114" s="283"/>
      <c r="Q114" s="284"/>
    </row>
    <row r="115" spans="1:17" ht="19.5" x14ac:dyDescent="0.3">
      <c r="A115" s="295" t="s">
        <v>41</v>
      </c>
      <c r="B115" s="296"/>
      <c r="C115" s="296"/>
      <c r="D115" s="296"/>
      <c r="E115" s="296"/>
      <c r="F115" s="296"/>
      <c r="G115" s="296"/>
      <c r="H115" s="296"/>
      <c r="I115" s="296"/>
      <c r="J115" s="296"/>
      <c r="K115" s="296"/>
      <c r="L115" s="296"/>
      <c r="M115" s="296"/>
      <c r="N115" s="296"/>
      <c r="O115" s="296"/>
      <c r="P115" s="296"/>
      <c r="Q115" s="297"/>
    </row>
    <row r="116" spans="1:17" x14ac:dyDescent="0.2">
      <c r="A116" s="219"/>
      <c r="Q116" s="280"/>
    </row>
    <row r="117" spans="1:17" ht="14.45" customHeight="1" x14ac:dyDescent="0.2">
      <c r="A117" s="301" t="s">
        <v>42</v>
      </c>
      <c r="B117" s="302"/>
      <c r="C117" s="302"/>
      <c r="D117" s="302"/>
      <c r="E117" s="302"/>
      <c r="F117" s="302"/>
      <c r="G117" s="302"/>
      <c r="H117" s="302"/>
      <c r="I117" s="302"/>
      <c r="J117" s="302"/>
      <c r="K117" s="302"/>
      <c r="L117" s="302"/>
      <c r="M117" s="302"/>
      <c r="N117" s="302"/>
      <c r="O117" s="302"/>
      <c r="P117" s="302"/>
      <c r="Q117" s="303"/>
    </row>
    <row r="118" spans="1:17" x14ac:dyDescent="0.2">
      <c r="A118" s="301"/>
      <c r="B118" s="302"/>
      <c r="C118" s="302"/>
      <c r="D118" s="302"/>
      <c r="E118" s="302"/>
      <c r="F118" s="302"/>
      <c r="G118" s="302"/>
      <c r="H118" s="302"/>
      <c r="I118" s="302"/>
      <c r="J118" s="302"/>
      <c r="K118" s="302"/>
      <c r="L118" s="302"/>
      <c r="M118" s="302"/>
      <c r="N118" s="302"/>
      <c r="O118" s="302"/>
      <c r="P118" s="302"/>
      <c r="Q118" s="303"/>
    </row>
    <row r="119" spans="1:17" ht="19.350000000000001" customHeight="1" x14ac:dyDescent="0.2">
      <c r="A119" s="301"/>
      <c r="B119" s="302"/>
      <c r="C119" s="302"/>
      <c r="D119" s="302"/>
      <c r="E119" s="302"/>
      <c r="F119" s="302"/>
      <c r="G119" s="302"/>
      <c r="H119" s="302"/>
      <c r="I119" s="302"/>
      <c r="J119" s="302"/>
      <c r="K119" s="302"/>
      <c r="L119" s="302"/>
      <c r="M119" s="302"/>
      <c r="N119" s="302"/>
      <c r="O119" s="302"/>
      <c r="P119" s="302"/>
      <c r="Q119" s="303"/>
    </row>
    <row r="120" spans="1:17" ht="13.5" thickBot="1" x14ac:dyDescent="0.25">
      <c r="A120" s="282"/>
      <c r="B120" s="283"/>
      <c r="C120" s="283"/>
      <c r="D120" s="283"/>
      <c r="E120" s="283"/>
      <c r="F120" s="283"/>
      <c r="G120" s="283"/>
      <c r="H120" s="283"/>
      <c r="I120" s="283"/>
      <c r="J120" s="283"/>
      <c r="K120" s="283"/>
      <c r="L120" s="283"/>
      <c r="M120" s="283"/>
      <c r="N120" s="283"/>
      <c r="O120" s="283"/>
      <c r="P120" s="283"/>
      <c r="Q120" s="284"/>
    </row>
    <row r="121" spans="1:17" ht="19.5" x14ac:dyDescent="0.3">
      <c r="A121" s="295" t="s">
        <v>43</v>
      </c>
      <c r="B121" s="296"/>
      <c r="C121" s="296"/>
      <c r="D121" s="296"/>
      <c r="E121" s="296"/>
      <c r="F121" s="296"/>
      <c r="G121" s="296"/>
      <c r="H121" s="296"/>
      <c r="I121" s="296"/>
      <c r="J121" s="296"/>
      <c r="K121" s="296"/>
      <c r="L121" s="296"/>
      <c r="M121" s="296"/>
      <c r="N121" s="296"/>
      <c r="O121" s="296"/>
      <c r="P121" s="296"/>
      <c r="Q121" s="297"/>
    </row>
    <row r="122" spans="1:17" x14ac:dyDescent="0.2">
      <c r="A122" s="219"/>
      <c r="Q122" s="280"/>
    </row>
    <row r="123" spans="1:17" x14ac:dyDescent="0.2">
      <c r="A123" s="219" t="s">
        <v>44</v>
      </c>
      <c r="M123" s="281" t="s">
        <v>45</v>
      </c>
      <c r="Q123" s="280"/>
    </row>
    <row r="124" spans="1:17" x14ac:dyDescent="0.2">
      <c r="A124" s="219"/>
      <c r="J124" s="281"/>
      <c r="Q124" s="280"/>
    </row>
    <row r="125" spans="1:17" ht="13.5" thickBot="1" x14ac:dyDescent="0.25">
      <c r="A125" s="282"/>
      <c r="B125" s="283"/>
      <c r="C125" s="283"/>
      <c r="D125" s="283"/>
      <c r="E125" s="283"/>
      <c r="F125" s="283"/>
      <c r="G125" s="283"/>
      <c r="H125" s="283"/>
      <c r="I125" s="283"/>
      <c r="J125" s="283"/>
      <c r="K125" s="283"/>
      <c r="L125" s="283"/>
      <c r="M125" s="283"/>
      <c r="N125" s="283"/>
      <c r="O125" s="283"/>
      <c r="P125" s="283"/>
      <c r="Q125" s="284"/>
    </row>
  </sheetData>
  <mergeCells count="31">
    <mergeCell ref="R11:T11"/>
    <mergeCell ref="B48:K49"/>
    <mergeCell ref="B51:K52"/>
    <mergeCell ref="A37:Q37"/>
    <mergeCell ref="B39:K41"/>
    <mergeCell ref="B44:K45"/>
    <mergeCell ref="C8:P8"/>
    <mergeCell ref="B31:Q31"/>
    <mergeCell ref="B28:Q28"/>
    <mergeCell ref="C3:Q7"/>
    <mergeCell ref="A24:Q24"/>
    <mergeCell ref="A10:Q10"/>
    <mergeCell ref="A12:Q12"/>
    <mergeCell ref="A14:Q14"/>
    <mergeCell ref="A15:Q15"/>
    <mergeCell ref="A16:Q16"/>
    <mergeCell ref="A17:P17"/>
    <mergeCell ref="A11:Q11"/>
    <mergeCell ref="A19:Q19"/>
    <mergeCell ref="B23:Q23"/>
    <mergeCell ref="A20:Q20"/>
    <mergeCell ref="A121:Q121"/>
    <mergeCell ref="A115:Q115"/>
    <mergeCell ref="A108:Q108"/>
    <mergeCell ref="A56:Q56"/>
    <mergeCell ref="A54:Q54"/>
    <mergeCell ref="A117:Q119"/>
    <mergeCell ref="A111:Q111"/>
    <mergeCell ref="A101:Q102"/>
    <mergeCell ref="A88:Q89"/>
    <mergeCell ref="A84:Q85"/>
  </mergeCells>
  <hyperlinks>
    <hyperlink ref="C8:P8" r:id="rId1" display="For further information please see the Attendance, Hours of Work and Overtime(Professional Employee) Procedure" xr:uid="{00000000-0004-0000-0000-000000000000}"/>
    <hyperlink ref="A12:Q12" location="Instructions!A18" display="1. How to set up your timesheet for the first time" xr:uid="{00000000-0004-0000-0000-000001000000}"/>
    <hyperlink ref="A14:Q14" location="Instructions!A48" display="2. How to fill out the timesheet and how it works" xr:uid="{00000000-0004-0000-0000-000002000000}"/>
    <hyperlink ref="A15:Q15" location="Instructions!A102" display="3. Public holidays" xr:uid="{00000000-0004-0000-0000-000003000000}"/>
    <hyperlink ref="A16:Q16" location="Instructions!A109" display="4. Storing timesheets" xr:uid="{00000000-0004-0000-0000-000006000000}"/>
    <hyperlink ref="M123" r:id="rId2" xr:uid="{00000000-0004-0000-0000-000007000000}"/>
    <hyperlink ref="A17" location="Instructions!A95" display="5. Other support and resources" xr:uid="{00000000-0004-0000-0000-000008000000}"/>
    <hyperlink ref="A13" location="Instructions!A31" display="1.a. How to set up your timesheet for a mid-year commencement" xr:uid="{3EA0987B-FAC6-42C2-8C35-5A48ABD01B85}"/>
    <hyperlink ref="A17:P17" location="Instructions!A115" display="5. Other support and resources" xr:uid="{C82F97E7-FDFD-41A7-ACD9-A6F6392101EF}"/>
    <hyperlink ref="F26" location="Instructions!A31" display="Section 1.a. How to set up your timesheet for a mid-year commencement. " xr:uid="{6E253E37-0D3C-490A-B9D1-E99AE889A70D}"/>
    <hyperlink ref="A22" r:id="rId3" xr:uid="{0656AC34-A5CA-4CFF-9447-1B3ABB15F527}"/>
    <hyperlink ref="A104" r:id="rId4" xr:uid="{565A296D-CDC5-43B7-9722-0653A32923F1}"/>
  </hyperlinks>
  <pageMargins left="0.7" right="0.7" top="0.75" bottom="0.75" header="0.3" footer="0.3"/>
  <pageSetup paperSize="9" scale="57"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285156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SUM('5Apr-18Apr'!D2,14)</f>
        <v>44304</v>
      </c>
      <c r="E2" s="186" t="s">
        <v>47</v>
      </c>
      <c r="F2" s="187"/>
      <c r="G2" s="188"/>
      <c r="H2" s="189" t="s">
        <v>48</v>
      </c>
      <c r="I2" s="190"/>
      <c r="J2" s="190"/>
      <c r="K2" s="190"/>
      <c r="L2" s="191">
        <f>+'5Apr-18Apr'!K41</f>
        <v>-22.65625</v>
      </c>
      <c r="M2" s="313" t="s">
        <v>49</v>
      </c>
      <c r="N2" s="314"/>
      <c r="O2" s="314"/>
      <c r="P2" s="315"/>
    </row>
    <row r="3" spans="1:17" ht="12.75" customHeight="1" x14ac:dyDescent="0.2">
      <c r="A3" s="60"/>
      <c r="B3" s="12"/>
      <c r="C3" s="118" t="s">
        <v>50</v>
      </c>
      <c r="D3" s="316" t="str">
        <f>+'5Apr-18Apr'!D3</f>
        <v>Your Name Goes Here</v>
      </c>
      <c r="E3" s="317"/>
      <c r="F3" s="317"/>
      <c r="G3" s="318"/>
      <c r="H3" s="122"/>
      <c r="I3" s="120"/>
      <c r="J3" s="120"/>
      <c r="K3" s="120"/>
      <c r="L3" s="121"/>
      <c r="M3" s="319" t="s">
        <v>52</v>
      </c>
      <c r="N3" s="320"/>
      <c r="O3" s="320"/>
      <c r="P3" s="321"/>
    </row>
    <row r="4" spans="1:17" x14ac:dyDescent="0.2">
      <c r="A4" s="60"/>
      <c r="B4" s="12"/>
      <c r="C4" s="118" t="s">
        <v>53</v>
      </c>
      <c r="D4" s="149" t="str">
        <f>+'5Apr-18Apr'!D4</f>
        <v>Pos No.</v>
      </c>
      <c r="E4" s="150"/>
      <c r="F4" s="214" t="s">
        <v>55</v>
      </c>
      <c r="G4" s="151" t="str">
        <f>'5Apr-18Apr'!G4</f>
        <v>Emp ID</v>
      </c>
      <c r="H4" s="122" t="s">
        <v>57</v>
      </c>
      <c r="I4" s="122"/>
      <c r="J4" s="120"/>
      <c r="K4" s="120"/>
      <c r="L4" s="123">
        <f>'5Apr-18Apr'!K78</f>
        <v>0</v>
      </c>
      <c r="M4" s="322" t="s">
        <v>58</v>
      </c>
      <c r="N4" s="322"/>
      <c r="O4" s="322"/>
      <c r="P4" s="322"/>
    </row>
    <row r="5" spans="1:17" ht="13.5" customHeight="1" x14ac:dyDescent="0.2">
      <c r="A5" s="60"/>
      <c r="B5" s="12"/>
      <c r="C5" s="192" t="s">
        <v>59</v>
      </c>
      <c r="D5" s="326" t="str">
        <f>'5Apr-18Apr'!D5</f>
        <v>Your Org Unit Goes Here</v>
      </c>
      <c r="E5" s="327"/>
      <c r="F5" s="327"/>
      <c r="G5" s="328"/>
      <c r="H5" s="193" t="s">
        <v>61</v>
      </c>
      <c r="I5" s="193"/>
      <c r="J5" s="194"/>
      <c r="K5" s="194"/>
      <c r="L5" s="195" t="str">
        <f>'5Apr-18Apr'!L5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44304</v>
      </c>
      <c r="D7" s="115">
        <f>$C$7+1</f>
        <v>44305</v>
      </c>
      <c r="E7" s="115">
        <f>$C$7+2</f>
        <v>44306</v>
      </c>
      <c r="F7" s="115">
        <f>$C$7+3</f>
        <v>44307</v>
      </c>
      <c r="G7" s="115">
        <f>$C$7+4</f>
        <v>44308</v>
      </c>
      <c r="H7" s="115">
        <f>$C$7+5</f>
        <v>44309</v>
      </c>
      <c r="I7" s="115">
        <f>$C$7+6</f>
        <v>44310</v>
      </c>
      <c r="J7" s="115">
        <f>$C$7+7</f>
        <v>44311</v>
      </c>
      <c r="K7" s="115">
        <f>$C$7+8</f>
        <v>44312</v>
      </c>
      <c r="L7" s="115">
        <f>$C$7+9</f>
        <v>44313</v>
      </c>
      <c r="M7" s="115">
        <f>$C$7+10</f>
        <v>44314</v>
      </c>
      <c r="N7" s="115">
        <f>$C$7+11</f>
        <v>44315</v>
      </c>
      <c r="O7" s="115">
        <f>$C$7+12</f>
        <v>44316</v>
      </c>
      <c r="P7" s="162">
        <f>$C$7+13</f>
        <v>44317</v>
      </c>
      <c r="Q7" s="1"/>
    </row>
    <row r="8" spans="1:17" ht="13.5" thickBot="1" x14ac:dyDescent="0.25">
      <c r="A8" s="118" t="s">
        <v>71</v>
      </c>
      <c r="B8" s="120"/>
      <c r="C8" s="220">
        <f>'5Apr-18Apr'!C8:P8</f>
        <v>0</v>
      </c>
      <c r="D8" s="227">
        <f>'5Apr-18Apr'!D8:$P$8</f>
        <v>0</v>
      </c>
      <c r="E8" s="230">
        <f>'5Apr-18Apr'!E8:$P$8</f>
        <v>0.30208333333333331</v>
      </c>
      <c r="F8" s="228">
        <f>'5Apr-18Apr'!F8:$P$8</f>
        <v>0.30208333333333331</v>
      </c>
      <c r="G8" s="230">
        <f>'5Apr-18Apr'!G8:$P$8</f>
        <v>0.30208333333333331</v>
      </c>
      <c r="H8" s="228">
        <f>'5Apr-18Apr'!H8:$P$8</f>
        <v>0.30208333333333331</v>
      </c>
      <c r="I8" s="230">
        <f>'5Apr-18Apr'!I8:$P$8</f>
        <v>0.30208333333333331</v>
      </c>
      <c r="J8" s="227">
        <f>'5Apr-18Apr'!J8:$P$8</f>
        <v>0</v>
      </c>
      <c r="K8" s="227">
        <f>'5Apr-18Apr'!K8:$P$8</f>
        <v>0</v>
      </c>
      <c r="L8" s="230">
        <f>'5Apr-18Apr'!L8:$P$8</f>
        <v>0.30208333333333331</v>
      </c>
      <c r="M8" s="228">
        <f>'5Apr-18Apr'!M8:$P$8</f>
        <v>0.30208333333333331</v>
      </c>
      <c r="N8" s="230">
        <f>'5Apr-18Apr'!N8:$P$8</f>
        <v>0.30208333333333331</v>
      </c>
      <c r="O8" s="228">
        <f>'5Apr-18Apr'!O8:$P$8</f>
        <v>0.30208333333333331</v>
      </c>
      <c r="P8" s="230">
        <f>'5Apr-18Apr'!P8:$P$8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v>0.30208333333333331</v>
      </c>
      <c r="F23" s="229"/>
      <c r="G23" s="231"/>
      <c r="H23" s="229"/>
      <c r="I23" s="231">
        <v>0.30208333333333331</v>
      </c>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0.30208333333333331</v>
      </c>
      <c r="F26" s="108">
        <f t="shared" si="3"/>
        <v>0</v>
      </c>
      <c r="G26" s="108">
        <f t="shared" si="3"/>
        <v>0</v>
      </c>
      <c r="H26" s="108">
        <f t="shared" si="3"/>
        <v>0</v>
      </c>
      <c r="I26" s="108">
        <f t="shared" si="3"/>
        <v>0.30208333333333331</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t="str">
        <f t="shared" si="4"/>
        <v>0:00</v>
      </c>
      <c r="F27" s="110">
        <f t="shared" si="4"/>
        <v>0.30208333333333331</v>
      </c>
      <c r="G27" s="110">
        <f t="shared" si="4"/>
        <v>0.30208333333333331</v>
      </c>
      <c r="H27" s="110">
        <f t="shared" si="4"/>
        <v>0.30208333333333331</v>
      </c>
      <c r="I27" s="110" t="str">
        <f t="shared" si="4"/>
        <v>0:00</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0.30208333333333331</v>
      </c>
      <c r="F29" s="145">
        <f t="shared" si="5"/>
        <v>0</v>
      </c>
      <c r="G29" s="145">
        <f t="shared" si="5"/>
        <v>0</v>
      </c>
      <c r="H29" s="145">
        <f t="shared" si="5"/>
        <v>0</v>
      </c>
      <c r="I29" s="145">
        <f t="shared" si="5"/>
        <v>0.30208333333333331</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-22.65625</v>
      </c>
      <c r="D30" s="226">
        <f t="shared" ref="D30:P30" si="6">C32</f>
        <v>-22.65625</v>
      </c>
      <c r="E30" s="235">
        <f t="shared" si="6"/>
        <v>-22.65625</v>
      </c>
      <c r="F30" s="243">
        <f t="shared" si="6"/>
        <v>-22.65625</v>
      </c>
      <c r="G30" s="235">
        <f t="shared" si="6"/>
        <v>-22.958333333333332</v>
      </c>
      <c r="H30" s="243">
        <f t="shared" si="6"/>
        <v>-23.260416666666664</v>
      </c>
      <c r="I30" s="235">
        <f t="shared" si="6"/>
        <v>-23.562499999999996</v>
      </c>
      <c r="J30" s="226">
        <f t="shared" si="6"/>
        <v>-23.562499999999996</v>
      </c>
      <c r="K30" s="226">
        <f t="shared" si="6"/>
        <v>-23.562499999999996</v>
      </c>
      <c r="L30" s="235">
        <f t="shared" si="6"/>
        <v>-23.562499999999996</v>
      </c>
      <c r="M30" s="243">
        <f t="shared" si="6"/>
        <v>-23.864583333333329</v>
      </c>
      <c r="N30" s="235">
        <f t="shared" si="6"/>
        <v>-24.166666666666661</v>
      </c>
      <c r="O30" s="243">
        <f t="shared" si="6"/>
        <v>-24.468749999999993</v>
      </c>
      <c r="P30" s="239">
        <f t="shared" si="6"/>
        <v>-24.770833333333325</v>
      </c>
    </row>
    <row r="31" spans="1:16" x14ac:dyDescent="0.2">
      <c r="A31" s="177" t="s">
        <v>95</v>
      </c>
      <c r="B31" s="142"/>
      <c r="C31" s="226">
        <f t="shared" ref="C31:P31" si="7">IF(AND(C29=0,C27=0),"0:00", C29-C8)</f>
        <v>0</v>
      </c>
      <c r="D31" s="226">
        <f t="shared" si="7"/>
        <v>0</v>
      </c>
      <c r="E31" s="235">
        <f t="shared" si="7"/>
        <v>0</v>
      </c>
      <c r="F31" s="243">
        <f t="shared" si="7"/>
        <v>-0.30208333333333331</v>
      </c>
      <c r="G31" s="235">
        <f t="shared" si="7"/>
        <v>-0.30208333333333331</v>
      </c>
      <c r="H31" s="243">
        <f t="shared" si="7"/>
        <v>-0.30208333333333331</v>
      </c>
      <c r="I31" s="235">
        <f t="shared" si="7"/>
        <v>0</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-22.65625</v>
      </c>
      <c r="D32" s="144">
        <f t="shared" si="8"/>
        <v>-22.65625</v>
      </c>
      <c r="E32" s="144">
        <f t="shared" si="8"/>
        <v>-22.65625</v>
      </c>
      <c r="F32" s="144">
        <f t="shared" si="8"/>
        <v>-22.958333333333332</v>
      </c>
      <c r="G32" s="144">
        <f t="shared" si="8"/>
        <v>-23.260416666666664</v>
      </c>
      <c r="H32" s="144">
        <f t="shared" si="8"/>
        <v>-23.562499999999996</v>
      </c>
      <c r="I32" s="144">
        <f t="shared" si="8"/>
        <v>-23.562499999999996</v>
      </c>
      <c r="J32" s="144">
        <f t="shared" si="8"/>
        <v>-23.562499999999996</v>
      </c>
      <c r="K32" s="144">
        <f t="shared" si="8"/>
        <v>-23.562499999999996</v>
      </c>
      <c r="L32" s="144">
        <f t="shared" si="8"/>
        <v>-23.864583333333329</v>
      </c>
      <c r="M32" s="144">
        <f t="shared" si="8"/>
        <v>-24.166666666666661</v>
      </c>
      <c r="N32" s="144">
        <f t="shared" si="8"/>
        <v>-24.468749999999993</v>
      </c>
      <c r="O32" s="144">
        <f t="shared" si="8"/>
        <v>-24.770833333333325</v>
      </c>
      <c r="P32" s="179">
        <f t="shared" si="8"/>
        <v>-25.072916666666657</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-22.65625</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0.60416666666666663</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-25.072916666666664</v>
      </c>
      <c r="L41" s="91"/>
      <c r="M41" s="94" t="s">
        <v>112</v>
      </c>
      <c r="N41" s="97">
        <f>SUM(C27:P27)</f>
        <v>2.4166666666666665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44304</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44304</v>
      </c>
      <c r="D52" s="88">
        <f>$C$7+1</f>
        <v>44305</v>
      </c>
      <c r="E52" s="88">
        <f>$C$7+2</f>
        <v>44306</v>
      </c>
      <c r="F52" s="88">
        <f>$C$7+3</f>
        <v>44307</v>
      </c>
      <c r="G52" s="88">
        <f>$C$7+4</f>
        <v>44308</v>
      </c>
      <c r="H52" s="88">
        <f>$C$7+5</f>
        <v>44309</v>
      </c>
      <c r="I52" s="88">
        <f>$C$7+6</f>
        <v>44310</v>
      </c>
      <c r="J52" s="88">
        <f>$C$7+7</f>
        <v>44311</v>
      </c>
      <c r="K52" s="88">
        <f>$C$7+8</f>
        <v>44312</v>
      </c>
      <c r="L52" s="88">
        <f>$C$7+9</f>
        <v>44313</v>
      </c>
      <c r="M52" s="88">
        <f>$C$7+10</f>
        <v>44314</v>
      </c>
      <c r="N52" s="88">
        <f>$C$7+11</f>
        <v>44315</v>
      </c>
      <c r="O52" s="88">
        <f>$C$7+12</f>
        <v>44316</v>
      </c>
      <c r="P52" s="89">
        <f>$C$7+13</f>
        <v>44317</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h0B/BPpuFlyNZa5UzT22vVK+y1O5ryhzZ0Vgma+YlwG9941XoIfpKgjDnBEi6ywmpR9LpoH3rn7PD7LWU2NH/Q==" saltValue="0QYWGi+CMKreVhEu2fLUpw==" spinCount="100000" sheet="1" objects="1" scenarios="1"/>
  <mergeCells count="7">
    <mergeCell ref="D3:G3"/>
    <mergeCell ref="D5:G5"/>
    <mergeCell ref="M2:P2"/>
    <mergeCell ref="J34:M34"/>
    <mergeCell ref="M3:P3"/>
    <mergeCell ref="M4:P4"/>
    <mergeCell ref="M5:P5"/>
  </mergeCells>
  <phoneticPr fontId="0" type="noConversion"/>
  <hyperlinks>
    <hyperlink ref="M3:P3" r:id="rId1" display="Workday to apply for Leave" xr:uid="{2EAF0C23-7B49-40FB-AADD-245197D82637}"/>
    <hyperlink ref="M3" r:id="rId2" display="ESS to apply for Leave" xr:uid="{0AD20F71-E0CE-4F26-807B-B31EB87E86DE}"/>
    <hyperlink ref="M4:M5" r:id="rId3" display="     View Leave and " xr:uid="{C5C5A927-2755-41DD-807F-7D55C964C8C7}"/>
    <hyperlink ref="M4:P4" r:id="rId4" display="Leave Entitlements Policy" xr:uid="{56E12117-B25E-4195-908C-2E7B6C60E19B}"/>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1406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SUM('19Apr-2May'!D2,14)</f>
        <v>44318</v>
      </c>
      <c r="E2" s="186" t="s">
        <v>47</v>
      </c>
      <c r="F2" s="187"/>
      <c r="G2" s="188"/>
      <c r="H2" s="189" t="s">
        <v>48</v>
      </c>
      <c r="I2" s="190"/>
      <c r="J2" s="190"/>
      <c r="K2" s="190"/>
      <c r="L2" s="191">
        <f>+'19Apr-2May'!K41</f>
        <v>-25.072916666666664</v>
      </c>
      <c r="M2" s="313" t="s">
        <v>49</v>
      </c>
      <c r="N2" s="314"/>
      <c r="O2" s="314"/>
      <c r="P2" s="315"/>
    </row>
    <row r="3" spans="1:17" ht="12.75" customHeight="1" x14ac:dyDescent="0.2">
      <c r="A3" s="60"/>
      <c r="B3" s="12"/>
      <c r="C3" s="118" t="s">
        <v>50</v>
      </c>
      <c r="D3" s="316" t="str">
        <f>+'19Apr-2May'!D3</f>
        <v>Your Name Goes Here</v>
      </c>
      <c r="E3" s="317"/>
      <c r="F3" s="317"/>
      <c r="G3" s="318"/>
      <c r="H3" s="122"/>
      <c r="I3" s="120"/>
      <c r="J3" s="120"/>
      <c r="K3" s="120"/>
      <c r="L3" s="121"/>
      <c r="M3" s="319" t="s">
        <v>52</v>
      </c>
      <c r="N3" s="320"/>
      <c r="O3" s="320"/>
      <c r="P3" s="321"/>
    </row>
    <row r="4" spans="1:17" x14ac:dyDescent="0.2">
      <c r="A4" s="60"/>
      <c r="B4" s="12"/>
      <c r="C4" s="118" t="s">
        <v>53</v>
      </c>
      <c r="D4" s="149" t="str">
        <f>+'19Apr-2May'!D4</f>
        <v>Pos No.</v>
      </c>
      <c r="E4" s="150"/>
      <c r="F4" s="214" t="s">
        <v>55</v>
      </c>
      <c r="G4" s="151" t="str">
        <f>'19Apr-2May'!G4</f>
        <v>Emp ID</v>
      </c>
      <c r="H4" s="122" t="s">
        <v>57</v>
      </c>
      <c r="I4" s="122"/>
      <c r="J4" s="120"/>
      <c r="K4" s="120"/>
      <c r="L4" s="123">
        <f>'19Apr-2May'!K78</f>
        <v>0</v>
      </c>
      <c r="M4" s="322" t="s">
        <v>58</v>
      </c>
      <c r="N4" s="322"/>
      <c r="O4" s="322"/>
      <c r="P4" s="322"/>
    </row>
    <row r="5" spans="1:17" ht="13.5" customHeight="1" x14ac:dyDescent="0.2">
      <c r="A5" s="60"/>
      <c r="B5" s="12"/>
      <c r="C5" s="192" t="s">
        <v>59</v>
      </c>
      <c r="D5" s="326" t="str">
        <f>+'19Apr-2May'!D5</f>
        <v>Your Org Unit Goes Here</v>
      </c>
      <c r="E5" s="327"/>
      <c r="F5" s="327"/>
      <c r="G5" s="328"/>
      <c r="H5" s="193" t="s">
        <v>61</v>
      </c>
      <c r="I5" s="193"/>
      <c r="J5" s="194"/>
      <c r="K5" s="194"/>
      <c r="L5" s="195" t="str">
        <f>'19Apr-2May'!L5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44318</v>
      </c>
      <c r="D7" s="115">
        <f>$C$7+1</f>
        <v>44319</v>
      </c>
      <c r="E7" s="115">
        <f>$C$7+2</f>
        <v>44320</v>
      </c>
      <c r="F7" s="115">
        <f>$C$7+3</f>
        <v>44321</v>
      </c>
      <c r="G7" s="115">
        <f>$C$7+4</f>
        <v>44322</v>
      </c>
      <c r="H7" s="115">
        <f>$C$7+5</f>
        <v>44323</v>
      </c>
      <c r="I7" s="115">
        <f>$C$7+6</f>
        <v>44324</v>
      </c>
      <c r="J7" s="115">
        <f>$C$7+7</f>
        <v>44325</v>
      </c>
      <c r="K7" s="115">
        <f>$C$7+8</f>
        <v>44326</v>
      </c>
      <c r="L7" s="115">
        <f>$C$7+9</f>
        <v>44327</v>
      </c>
      <c r="M7" s="115">
        <f>$C$7+10</f>
        <v>44328</v>
      </c>
      <c r="N7" s="115">
        <f>$C$7+11</f>
        <v>44329</v>
      </c>
      <c r="O7" s="115">
        <f>$C$7+12</f>
        <v>44330</v>
      </c>
      <c r="P7" s="162">
        <f>$C$7+13</f>
        <v>44331</v>
      </c>
      <c r="Q7" s="1"/>
    </row>
    <row r="8" spans="1:17" ht="13.5" thickBot="1" x14ac:dyDescent="0.25">
      <c r="A8" s="118" t="s">
        <v>71</v>
      </c>
      <c r="B8" s="120"/>
      <c r="C8" s="220">
        <f>'19Apr-2May'!C8</f>
        <v>0</v>
      </c>
      <c r="D8" s="227">
        <f>'19Apr-2May'!D8</f>
        <v>0</v>
      </c>
      <c r="E8" s="230">
        <f>'19Apr-2May'!E8</f>
        <v>0.30208333333333331</v>
      </c>
      <c r="F8" s="228">
        <f>'19Apr-2May'!F8</f>
        <v>0.30208333333333331</v>
      </c>
      <c r="G8" s="230">
        <f>'19Apr-2May'!G8</f>
        <v>0.30208333333333331</v>
      </c>
      <c r="H8" s="228">
        <f>'19Apr-2May'!H8</f>
        <v>0.30208333333333331</v>
      </c>
      <c r="I8" s="230">
        <f>'19Apr-2May'!I8</f>
        <v>0.30208333333333331</v>
      </c>
      <c r="J8" s="227">
        <f>'19Apr-2May'!J8</f>
        <v>0</v>
      </c>
      <c r="K8" s="227">
        <f>'19Apr-2May'!K8</f>
        <v>0</v>
      </c>
      <c r="L8" s="230">
        <f>'19Apr-2May'!L8</f>
        <v>0.30208333333333331</v>
      </c>
      <c r="M8" s="228">
        <f>'19Apr-2May'!M8</f>
        <v>0.30208333333333331</v>
      </c>
      <c r="N8" s="230">
        <f>'19Apr-2May'!N8</f>
        <v>0.30208333333333331</v>
      </c>
      <c r="O8" s="228">
        <f>'19Apr-2May'!O8</f>
        <v>0.30208333333333331</v>
      </c>
      <c r="P8" s="230">
        <f>'19Apr-2May'!P8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v>0.30208333333333331</v>
      </c>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0.30208333333333331</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t="str">
        <f t="shared" si="4"/>
        <v>0:00</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0.30208333333333331</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-25.072916666666664</v>
      </c>
      <c r="D30" s="226">
        <f t="shared" ref="D30:P30" si="6">C32</f>
        <v>-25.072916666666664</v>
      </c>
      <c r="E30" s="235">
        <f t="shared" si="6"/>
        <v>-25.072916666666664</v>
      </c>
      <c r="F30" s="243">
        <f t="shared" si="6"/>
        <v>-25.072916666666664</v>
      </c>
      <c r="G30" s="235">
        <f t="shared" si="6"/>
        <v>-25.374999999999996</v>
      </c>
      <c r="H30" s="243">
        <f t="shared" si="6"/>
        <v>-25.677083333333329</v>
      </c>
      <c r="I30" s="235">
        <f t="shared" si="6"/>
        <v>-25.979166666666661</v>
      </c>
      <c r="J30" s="226">
        <f t="shared" si="6"/>
        <v>-26.281249999999993</v>
      </c>
      <c r="K30" s="226">
        <f t="shared" si="6"/>
        <v>-26.281249999999993</v>
      </c>
      <c r="L30" s="235">
        <f t="shared" si="6"/>
        <v>-26.281249999999993</v>
      </c>
      <c r="M30" s="243">
        <f t="shared" si="6"/>
        <v>-26.583333333333325</v>
      </c>
      <c r="N30" s="235">
        <f t="shared" si="6"/>
        <v>-26.885416666666657</v>
      </c>
      <c r="O30" s="243">
        <f t="shared" si="6"/>
        <v>-27.187499999999989</v>
      </c>
      <c r="P30" s="239">
        <f t="shared" si="6"/>
        <v>-27.489583333333321</v>
      </c>
    </row>
    <row r="31" spans="1:16" x14ac:dyDescent="0.2">
      <c r="A31" s="177" t="s">
        <v>95</v>
      </c>
      <c r="B31" s="142"/>
      <c r="C31" s="226">
        <f t="shared" ref="C31:P31" si="7">IF(AND(C29=0,C27=0),"0:00", C29-C8)</f>
        <v>0</v>
      </c>
      <c r="D31" s="226">
        <f t="shared" si="7"/>
        <v>0</v>
      </c>
      <c r="E31" s="235">
        <f t="shared" si="7"/>
        <v>0</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-25.072916666666664</v>
      </c>
      <c r="D32" s="144">
        <f t="shared" si="8"/>
        <v>-25.072916666666664</v>
      </c>
      <c r="E32" s="144">
        <f t="shared" si="8"/>
        <v>-25.072916666666664</v>
      </c>
      <c r="F32" s="144">
        <f t="shared" si="8"/>
        <v>-25.374999999999996</v>
      </c>
      <c r="G32" s="144">
        <f t="shared" si="8"/>
        <v>-25.677083333333329</v>
      </c>
      <c r="H32" s="144">
        <f t="shared" si="8"/>
        <v>-25.979166666666661</v>
      </c>
      <c r="I32" s="144">
        <f t="shared" si="8"/>
        <v>-26.281249999999993</v>
      </c>
      <c r="J32" s="144">
        <f t="shared" si="8"/>
        <v>-26.281249999999993</v>
      </c>
      <c r="K32" s="144">
        <f t="shared" si="8"/>
        <v>-26.281249999999993</v>
      </c>
      <c r="L32" s="144">
        <f t="shared" si="8"/>
        <v>-26.583333333333325</v>
      </c>
      <c r="M32" s="144">
        <f t="shared" si="8"/>
        <v>-26.885416666666657</v>
      </c>
      <c r="N32" s="144">
        <f t="shared" si="8"/>
        <v>-27.187499999999989</v>
      </c>
      <c r="O32" s="144">
        <f t="shared" si="8"/>
        <v>-27.489583333333321</v>
      </c>
      <c r="P32" s="179">
        <f t="shared" si="8"/>
        <v>-27.791666666666654</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-25.072916666666664</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0.30208333333333331</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-27.791666666666664</v>
      </c>
      <c r="L41" s="91"/>
      <c r="M41" s="94" t="s">
        <v>112</v>
      </c>
      <c r="N41" s="97">
        <f>SUM(C27:P27)</f>
        <v>2.71875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44318</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44318</v>
      </c>
      <c r="D52" s="88">
        <f>$C$7+1</f>
        <v>44319</v>
      </c>
      <c r="E52" s="88">
        <f>$C$7+2</f>
        <v>44320</v>
      </c>
      <c r="F52" s="88">
        <f>$C$7+3</f>
        <v>44321</v>
      </c>
      <c r="G52" s="88">
        <f>$C$7+4</f>
        <v>44322</v>
      </c>
      <c r="H52" s="88">
        <f>$C$7+5</f>
        <v>44323</v>
      </c>
      <c r="I52" s="88">
        <f>$C$7+6</f>
        <v>44324</v>
      </c>
      <c r="J52" s="88">
        <f>$C$7+7</f>
        <v>44325</v>
      </c>
      <c r="K52" s="88">
        <f>$C$7+8</f>
        <v>44326</v>
      </c>
      <c r="L52" s="88">
        <f>$C$7+9</f>
        <v>44327</v>
      </c>
      <c r="M52" s="88">
        <f>$C$7+10</f>
        <v>44328</v>
      </c>
      <c r="N52" s="88">
        <f>$C$7+11</f>
        <v>44329</v>
      </c>
      <c r="O52" s="88">
        <f>$C$7+12</f>
        <v>44330</v>
      </c>
      <c r="P52" s="89">
        <f>$C$7+13</f>
        <v>44331</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jNS3H91AlMOyC7E1cn6yKzkqyONhBgjE4LL8tu95MOztUwPFPu+UPmFt45K3pAA6H+4ctBKNvtnP5p9UHJ7HEw==" saltValue="0j7yLYsDPliJLTroEuYhDw==" spinCount="100000" sheet="1" objects="1" scenarios="1"/>
  <mergeCells count="7">
    <mergeCell ref="D3:G3"/>
    <mergeCell ref="D5:G5"/>
    <mergeCell ref="M2:P2"/>
    <mergeCell ref="J34:M34"/>
    <mergeCell ref="M3:P3"/>
    <mergeCell ref="M4:P4"/>
    <mergeCell ref="M5:P5"/>
  </mergeCells>
  <phoneticPr fontId="0" type="noConversion"/>
  <hyperlinks>
    <hyperlink ref="M3:P3" r:id="rId1" display="Workday to apply for Leave" xr:uid="{74778DCA-D40E-4D07-B6BE-0C6B8F800857}"/>
    <hyperlink ref="M3" r:id="rId2" display="ESS to apply for Leave" xr:uid="{63400EC2-4EAC-492B-825B-57CB4166E619}"/>
    <hyperlink ref="M4:M5" r:id="rId3" display="     View Leave and " xr:uid="{6109298D-8068-43E7-A2CA-081AB3DEF1D1}"/>
    <hyperlink ref="M4:P4" r:id="rId4" display="Leave Entitlements Policy" xr:uid="{1118FEA9-134E-43AB-996D-3F0113BA9558}"/>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285156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 '3May-16May'!D2,14)</f>
        <v>44332</v>
      </c>
      <c r="E2" s="186" t="s">
        <v>47</v>
      </c>
      <c r="F2" s="187"/>
      <c r="G2" s="188"/>
      <c r="H2" s="189" t="s">
        <v>48</v>
      </c>
      <c r="I2" s="190"/>
      <c r="J2" s="190"/>
      <c r="K2" s="190"/>
      <c r="L2" s="191">
        <f>+'3May-16May'!K41</f>
        <v>-27.791666666666664</v>
      </c>
      <c r="M2" s="313" t="s">
        <v>49</v>
      </c>
      <c r="N2" s="314"/>
      <c r="O2" s="314"/>
      <c r="P2" s="315"/>
    </row>
    <row r="3" spans="1:17" ht="12.75" customHeight="1" x14ac:dyDescent="0.2">
      <c r="A3" s="60"/>
      <c r="B3" s="12"/>
      <c r="C3" s="118" t="s">
        <v>50</v>
      </c>
      <c r="D3" s="316" t="str">
        <f>+'3May-16May'!D3</f>
        <v>Your Name Goes Here</v>
      </c>
      <c r="E3" s="317"/>
      <c r="F3" s="317"/>
      <c r="G3" s="318"/>
      <c r="H3" s="122"/>
      <c r="I3" s="120"/>
      <c r="J3" s="120"/>
      <c r="K3" s="120"/>
      <c r="L3" s="121"/>
      <c r="M3" s="319" t="s">
        <v>52</v>
      </c>
      <c r="N3" s="320"/>
      <c r="O3" s="320"/>
      <c r="P3" s="321"/>
    </row>
    <row r="4" spans="1:17" x14ac:dyDescent="0.2">
      <c r="A4" s="60"/>
      <c r="B4" s="12"/>
      <c r="C4" s="118" t="s">
        <v>53</v>
      </c>
      <c r="D4" s="149" t="str">
        <f>+'3May-16May'!D4</f>
        <v>Pos No.</v>
      </c>
      <c r="E4" s="150"/>
      <c r="F4" s="214" t="s">
        <v>55</v>
      </c>
      <c r="G4" s="151" t="str">
        <f>'3May-16May'!G4</f>
        <v>Emp ID</v>
      </c>
      <c r="H4" s="122" t="s">
        <v>57</v>
      </c>
      <c r="I4" s="122"/>
      <c r="J4" s="120"/>
      <c r="K4" s="120"/>
      <c r="L4" s="123">
        <f>'3May-16May'!K78</f>
        <v>0</v>
      </c>
      <c r="M4" s="322" t="s">
        <v>58</v>
      </c>
      <c r="N4" s="322"/>
      <c r="O4" s="322"/>
      <c r="P4" s="322"/>
    </row>
    <row r="5" spans="1:17" ht="13.5" customHeight="1" x14ac:dyDescent="0.2">
      <c r="A5" s="60"/>
      <c r="B5" s="12"/>
      <c r="C5" s="192" t="s">
        <v>59</v>
      </c>
      <c r="D5" s="326" t="str">
        <f>+'3May-16May'!D5</f>
        <v>Your Org Unit Goes Here</v>
      </c>
      <c r="E5" s="327"/>
      <c r="F5" s="327"/>
      <c r="G5" s="328"/>
      <c r="H5" s="193" t="s">
        <v>61</v>
      </c>
      <c r="I5" s="193"/>
      <c r="J5" s="194"/>
      <c r="K5" s="194"/>
      <c r="L5" s="195" t="str">
        <f>'3May-16May'!L5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44332</v>
      </c>
      <c r="D7" s="115">
        <f>$C$7+1</f>
        <v>44333</v>
      </c>
      <c r="E7" s="115">
        <f>$C$7+2</f>
        <v>44334</v>
      </c>
      <c r="F7" s="115">
        <f>$C$7+3</f>
        <v>44335</v>
      </c>
      <c r="G7" s="115">
        <f>$C$7+4</f>
        <v>44336</v>
      </c>
      <c r="H7" s="115">
        <f>$C$7+5</f>
        <v>44337</v>
      </c>
      <c r="I7" s="115">
        <f>$C$7+6</f>
        <v>44338</v>
      </c>
      <c r="J7" s="115">
        <f>$C$7+7</f>
        <v>44339</v>
      </c>
      <c r="K7" s="115">
        <f>$C$7+8</f>
        <v>44340</v>
      </c>
      <c r="L7" s="115">
        <f>$C$7+9</f>
        <v>44341</v>
      </c>
      <c r="M7" s="115">
        <f>$C$7+10</f>
        <v>44342</v>
      </c>
      <c r="N7" s="115">
        <f>$C$7+11</f>
        <v>44343</v>
      </c>
      <c r="O7" s="115">
        <f>$C$7+12</f>
        <v>44344</v>
      </c>
      <c r="P7" s="162">
        <f>$C$7+13</f>
        <v>44345</v>
      </c>
      <c r="Q7" s="1"/>
    </row>
    <row r="8" spans="1:17" ht="13.5" thickBot="1" x14ac:dyDescent="0.25">
      <c r="A8" s="118" t="s">
        <v>71</v>
      </c>
      <c r="B8" s="120"/>
      <c r="C8" s="220">
        <f>'3May-16May'!C8</f>
        <v>0</v>
      </c>
      <c r="D8" s="227">
        <f>'3May-16May'!D8</f>
        <v>0</v>
      </c>
      <c r="E8" s="230">
        <f>'3May-16May'!E8</f>
        <v>0.30208333333333331</v>
      </c>
      <c r="F8" s="228">
        <f>'3May-16May'!F8</f>
        <v>0.30208333333333331</v>
      </c>
      <c r="G8" s="230">
        <f>'3May-16May'!G8</f>
        <v>0.30208333333333331</v>
      </c>
      <c r="H8" s="228">
        <f>'3May-16May'!H8</f>
        <v>0.30208333333333331</v>
      </c>
      <c r="I8" s="230">
        <f>'3May-16May'!I8</f>
        <v>0.30208333333333331</v>
      </c>
      <c r="J8" s="227">
        <f>'3May-16May'!J8</f>
        <v>0</v>
      </c>
      <c r="K8" s="227">
        <f>'3May-16May'!K8</f>
        <v>0</v>
      </c>
      <c r="L8" s="230">
        <f>'3May-16May'!L8</f>
        <v>0.30208333333333331</v>
      </c>
      <c r="M8" s="228">
        <f>'3May-16May'!M8</f>
        <v>0.30208333333333331</v>
      </c>
      <c r="N8" s="230">
        <f>'3May-16May'!N8</f>
        <v>0.30208333333333331</v>
      </c>
      <c r="O8" s="228">
        <f>'3May-16May'!O8</f>
        <v>0.30208333333333331</v>
      </c>
      <c r="P8" s="230">
        <f>'3May-16May'!P8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-27.791666666666664</v>
      </c>
      <c r="D30" s="226">
        <f t="shared" ref="D30:P30" si="6">C32</f>
        <v>-27.791666666666664</v>
      </c>
      <c r="E30" s="235">
        <f t="shared" si="6"/>
        <v>-27.791666666666664</v>
      </c>
      <c r="F30" s="243">
        <f t="shared" si="6"/>
        <v>-28.093749999999996</v>
      </c>
      <c r="G30" s="235">
        <f t="shared" si="6"/>
        <v>-28.395833333333329</v>
      </c>
      <c r="H30" s="243">
        <f t="shared" si="6"/>
        <v>-28.697916666666661</v>
      </c>
      <c r="I30" s="235">
        <f t="shared" si="6"/>
        <v>-28.999999999999993</v>
      </c>
      <c r="J30" s="226">
        <f t="shared" si="6"/>
        <v>-29.302083333333325</v>
      </c>
      <c r="K30" s="226">
        <f t="shared" si="6"/>
        <v>-29.302083333333325</v>
      </c>
      <c r="L30" s="235">
        <f t="shared" si="6"/>
        <v>-29.302083333333325</v>
      </c>
      <c r="M30" s="243">
        <f t="shared" si="6"/>
        <v>-29.604166666666657</v>
      </c>
      <c r="N30" s="235">
        <f t="shared" si="6"/>
        <v>-29.906249999999989</v>
      </c>
      <c r="O30" s="243">
        <f t="shared" si="6"/>
        <v>-30.208333333333321</v>
      </c>
      <c r="P30" s="239">
        <f t="shared" si="6"/>
        <v>-30.510416666666654</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-27.791666666666664</v>
      </c>
      <c r="D32" s="144">
        <f t="shared" si="8"/>
        <v>-27.791666666666664</v>
      </c>
      <c r="E32" s="144">
        <f t="shared" si="8"/>
        <v>-28.093749999999996</v>
      </c>
      <c r="F32" s="144">
        <f t="shared" si="8"/>
        <v>-28.395833333333329</v>
      </c>
      <c r="G32" s="144">
        <f t="shared" si="8"/>
        <v>-28.697916666666661</v>
      </c>
      <c r="H32" s="144">
        <f t="shared" si="8"/>
        <v>-28.999999999999993</v>
      </c>
      <c r="I32" s="144">
        <f t="shared" si="8"/>
        <v>-29.302083333333325</v>
      </c>
      <c r="J32" s="144">
        <f t="shared" si="8"/>
        <v>-29.302083333333325</v>
      </c>
      <c r="K32" s="144">
        <f t="shared" si="8"/>
        <v>-29.302083333333325</v>
      </c>
      <c r="L32" s="144">
        <f t="shared" si="8"/>
        <v>-29.604166666666657</v>
      </c>
      <c r="M32" s="144">
        <f t="shared" si="8"/>
        <v>-29.906249999999989</v>
      </c>
      <c r="N32" s="144">
        <f t="shared" si="8"/>
        <v>-30.208333333333321</v>
      </c>
      <c r="O32" s="144">
        <f t="shared" si="8"/>
        <v>-30.510416666666654</v>
      </c>
      <c r="P32" s="179">
        <f t="shared" si="8"/>
        <v>-30.812499999999986</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-27.791666666666664</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-30.812499999999996</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44332</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44332</v>
      </c>
      <c r="D52" s="88">
        <f>$C$7+1</f>
        <v>44333</v>
      </c>
      <c r="E52" s="88">
        <f>$C$7+2</f>
        <v>44334</v>
      </c>
      <c r="F52" s="88">
        <f>$C$7+3</f>
        <v>44335</v>
      </c>
      <c r="G52" s="88">
        <f>$C$7+4</f>
        <v>44336</v>
      </c>
      <c r="H52" s="88">
        <f>$C$7+5</f>
        <v>44337</v>
      </c>
      <c r="I52" s="88">
        <f>$C$7+6</f>
        <v>44338</v>
      </c>
      <c r="J52" s="88">
        <f>$C$7+7</f>
        <v>44339</v>
      </c>
      <c r="K52" s="88">
        <f>$C$7+8</f>
        <v>44340</v>
      </c>
      <c r="L52" s="88">
        <f>$C$7+9</f>
        <v>44341</v>
      </c>
      <c r="M52" s="88">
        <f>$C$7+10</f>
        <v>44342</v>
      </c>
      <c r="N52" s="88">
        <f>$C$7+11</f>
        <v>44343</v>
      </c>
      <c r="O52" s="88">
        <f>$C$7+12</f>
        <v>44344</v>
      </c>
      <c r="P52" s="89">
        <f>$C$7+13</f>
        <v>44345</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YgwyLr7d1LY07yBw4zti1CysUhQqJ1FlsWflOdvUcBL4si+uadCYPNgJvbB0AjhjjXtKvcoeensS0Jq4dYIoCA==" saltValue="hs9w69vPs6OI19ohrSqX3Q==" spinCount="100000" sheet="1" objects="1" scenarios="1"/>
  <mergeCells count="7">
    <mergeCell ref="D3:G3"/>
    <mergeCell ref="D5:G5"/>
    <mergeCell ref="M2:P2"/>
    <mergeCell ref="J34:M34"/>
    <mergeCell ref="M3:P3"/>
    <mergeCell ref="M4:P4"/>
    <mergeCell ref="M5:P5"/>
  </mergeCells>
  <phoneticPr fontId="0" type="noConversion"/>
  <hyperlinks>
    <hyperlink ref="M3:P3" r:id="rId1" display="Workday to apply for Leave" xr:uid="{F67EC839-AACD-4311-AD0A-F3BA49E1A534}"/>
    <hyperlink ref="M3" r:id="rId2" display="ESS to apply for Leave" xr:uid="{B3A7394C-097A-4A7E-93FB-5EE882A05C98}"/>
    <hyperlink ref="M4:M5" r:id="rId3" display="     View Leave and " xr:uid="{C561693C-9DDA-43CC-ACC9-C6869B252BE2}"/>
    <hyperlink ref="M4:P4" r:id="rId4" display="Leave Entitlements Policy" xr:uid="{977AF14D-E048-48B7-A484-04ED8F943712}"/>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285156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SUM('17May-30May'!D2,14)</f>
        <v>44346</v>
      </c>
      <c r="E2" s="186" t="s">
        <v>47</v>
      </c>
      <c r="F2" s="187"/>
      <c r="G2" s="188"/>
      <c r="H2" s="189" t="s">
        <v>48</v>
      </c>
      <c r="I2" s="190"/>
      <c r="J2" s="190"/>
      <c r="K2" s="190"/>
      <c r="L2" s="191">
        <f>+'17May-30May'!K41</f>
        <v>-30.812499999999996</v>
      </c>
      <c r="M2" s="313" t="s">
        <v>49</v>
      </c>
      <c r="N2" s="314"/>
      <c r="O2" s="314"/>
      <c r="P2" s="315"/>
    </row>
    <row r="3" spans="1:17" ht="12.75" customHeight="1" x14ac:dyDescent="0.2">
      <c r="A3" s="60"/>
      <c r="B3" s="12"/>
      <c r="C3" s="118" t="s">
        <v>50</v>
      </c>
      <c r="D3" s="316" t="str">
        <f>+'17May-30May'!D3</f>
        <v>Your Name Goes Here</v>
      </c>
      <c r="E3" s="317"/>
      <c r="F3" s="317"/>
      <c r="G3" s="318"/>
      <c r="H3" s="122"/>
      <c r="I3" s="120"/>
      <c r="J3" s="120"/>
      <c r="K3" s="120"/>
      <c r="L3" s="121"/>
      <c r="M3" s="319" t="s">
        <v>52</v>
      </c>
      <c r="N3" s="320"/>
      <c r="O3" s="320"/>
      <c r="P3" s="321"/>
    </row>
    <row r="4" spans="1:17" x14ac:dyDescent="0.2">
      <c r="A4" s="60"/>
      <c r="B4" s="12"/>
      <c r="C4" s="118" t="s">
        <v>53</v>
      </c>
      <c r="D4" s="149" t="str">
        <f>+'17May-30May'!D4</f>
        <v>Pos No.</v>
      </c>
      <c r="E4" s="150"/>
      <c r="F4" s="214" t="s">
        <v>55</v>
      </c>
      <c r="G4" s="151" t="str">
        <f>'17May-30May'!G4</f>
        <v>Emp ID</v>
      </c>
      <c r="H4" s="122" t="s">
        <v>57</v>
      </c>
      <c r="I4" s="122"/>
      <c r="J4" s="120"/>
      <c r="K4" s="120"/>
      <c r="L4" s="123">
        <f>'17May-30May'!K78</f>
        <v>0</v>
      </c>
      <c r="M4" s="322" t="s">
        <v>58</v>
      </c>
      <c r="N4" s="322"/>
      <c r="O4" s="322"/>
      <c r="P4" s="322"/>
    </row>
    <row r="5" spans="1:17" ht="13.5" customHeight="1" x14ac:dyDescent="0.2">
      <c r="A5" s="60"/>
      <c r="B5" s="12"/>
      <c r="C5" s="192" t="s">
        <v>59</v>
      </c>
      <c r="D5" s="326" t="str">
        <f>+'17May-30May'!D5</f>
        <v>Your Org Unit Goes Here</v>
      </c>
      <c r="E5" s="327"/>
      <c r="F5" s="327"/>
      <c r="G5" s="328"/>
      <c r="H5" s="193" t="s">
        <v>61</v>
      </c>
      <c r="I5" s="193"/>
      <c r="J5" s="194"/>
      <c r="K5" s="194"/>
      <c r="L5" s="195" t="str">
        <f>'17May-30May'!L5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44346</v>
      </c>
      <c r="D7" s="115">
        <f>$C$7+1</f>
        <v>44347</v>
      </c>
      <c r="E7" s="115">
        <f>$C$7+2</f>
        <v>44348</v>
      </c>
      <c r="F7" s="115">
        <f>$C$7+3</f>
        <v>44349</v>
      </c>
      <c r="G7" s="115">
        <f>$C$7+4</f>
        <v>44350</v>
      </c>
      <c r="H7" s="115">
        <f>$C$7+5</f>
        <v>44351</v>
      </c>
      <c r="I7" s="115">
        <f>$C$7+6</f>
        <v>44352</v>
      </c>
      <c r="J7" s="115">
        <f>$C$7+7</f>
        <v>44353</v>
      </c>
      <c r="K7" s="115">
        <f>$C$7+8</f>
        <v>44354</v>
      </c>
      <c r="L7" s="115">
        <f>$C$7+9</f>
        <v>44355</v>
      </c>
      <c r="M7" s="115">
        <f>$C$7+10</f>
        <v>44356</v>
      </c>
      <c r="N7" s="115">
        <f>$C$7+11</f>
        <v>44357</v>
      </c>
      <c r="O7" s="115">
        <f>$C$7+12</f>
        <v>44358</v>
      </c>
      <c r="P7" s="162">
        <f>$C$7+13</f>
        <v>44359</v>
      </c>
      <c r="Q7" s="1"/>
    </row>
    <row r="8" spans="1:17" ht="13.5" thickBot="1" x14ac:dyDescent="0.25">
      <c r="A8" s="118" t="s">
        <v>71</v>
      </c>
      <c r="B8" s="120"/>
      <c r="C8" s="220">
        <f>'17May-30May'!C8</f>
        <v>0</v>
      </c>
      <c r="D8" s="227">
        <f>'17May-30May'!D8</f>
        <v>0</v>
      </c>
      <c r="E8" s="230">
        <f>'17May-30May'!E8</f>
        <v>0.30208333333333331</v>
      </c>
      <c r="F8" s="228">
        <f>'17May-30May'!F8</f>
        <v>0.30208333333333331</v>
      </c>
      <c r="G8" s="230">
        <f>'17May-30May'!G8</f>
        <v>0.30208333333333331</v>
      </c>
      <c r="H8" s="228">
        <f>'17May-30May'!H8</f>
        <v>0.30208333333333331</v>
      </c>
      <c r="I8" s="230">
        <f>'17May-30May'!I8</f>
        <v>0.30208333333333331</v>
      </c>
      <c r="J8" s="227">
        <f>'17May-30May'!J8</f>
        <v>0</v>
      </c>
      <c r="K8" s="227">
        <f>'17May-30May'!K8</f>
        <v>0</v>
      </c>
      <c r="L8" s="230">
        <f>'17May-30May'!L8</f>
        <v>0.30208333333333331</v>
      </c>
      <c r="M8" s="228">
        <f>'17May-30May'!M8</f>
        <v>0.30208333333333331</v>
      </c>
      <c r="N8" s="230">
        <f>'17May-30May'!N8</f>
        <v>0.30208333333333331</v>
      </c>
      <c r="O8" s="228">
        <f>'17May-30May'!O8</f>
        <v>0.30208333333333331</v>
      </c>
      <c r="P8" s="230">
        <f>'17May-30May'!P8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t="s">
        <v>79</v>
      </c>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-30.812499999999996</v>
      </c>
      <c r="D30" s="226">
        <f t="shared" ref="D30:P30" si="6">C32</f>
        <v>-30.812499999999996</v>
      </c>
      <c r="E30" s="235">
        <f t="shared" si="6"/>
        <v>-30.812499999999996</v>
      </c>
      <c r="F30" s="243">
        <f t="shared" si="6"/>
        <v>-31.114583333333329</v>
      </c>
      <c r="G30" s="235">
        <f t="shared" si="6"/>
        <v>-31.416666666666661</v>
      </c>
      <c r="H30" s="243">
        <f t="shared" si="6"/>
        <v>-31.718749999999993</v>
      </c>
      <c r="I30" s="235">
        <f t="shared" si="6"/>
        <v>-32.020833333333329</v>
      </c>
      <c r="J30" s="226">
        <f t="shared" si="6"/>
        <v>-32.322916666666664</v>
      </c>
      <c r="K30" s="226">
        <f t="shared" si="6"/>
        <v>-32.322916666666664</v>
      </c>
      <c r="L30" s="235">
        <f t="shared" si="6"/>
        <v>-32.322916666666664</v>
      </c>
      <c r="M30" s="243">
        <f t="shared" si="6"/>
        <v>-32.625</v>
      </c>
      <c r="N30" s="235">
        <f t="shared" si="6"/>
        <v>-32.927083333333336</v>
      </c>
      <c r="O30" s="243">
        <f t="shared" si="6"/>
        <v>-33.229166666666671</v>
      </c>
      <c r="P30" s="239">
        <f t="shared" si="6"/>
        <v>-33.531250000000007</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-30.812499999999996</v>
      </c>
      <c r="D32" s="144">
        <f t="shared" si="8"/>
        <v>-30.812499999999996</v>
      </c>
      <c r="E32" s="144">
        <f t="shared" si="8"/>
        <v>-31.114583333333329</v>
      </c>
      <c r="F32" s="144">
        <f t="shared" si="8"/>
        <v>-31.416666666666661</v>
      </c>
      <c r="G32" s="144">
        <f t="shared" si="8"/>
        <v>-31.718749999999993</v>
      </c>
      <c r="H32" s="144">
        <f t="shared" si="8"/>
        <v>-32.020833333333329</v>
      </c>
      <c r="I32" s="144">
        <f t="shared" si="8"/>
        <v>-32.322916666666664</v>
      </c>
      <c r="J32" s="144">
        <f t="shared" si="8"/>
        <v>-32.322916666666664</v>
      </c>
      <c r="K32" s="144">
        <f t="shared" si="8"/>
        <v>-32.322916666666664</v>
      </c>
      <c r="L32" s="144">
        <f t="shared" si="8"/>
        <v>-32.625</v>
      </c>
      <c r="M32" s="144">
        <f t="shared" si="8"/>
        <v>-32.927083333333336</v>
      </c>
      <c r="N32" s="144">
        <f t="shared" si="8"/>
        <v>-33.229166666666671</v>
      </c>
      <c r="O32" s="144">
        <f t="shared" si="8"/>
        <v>-33.531250000000007</v>
      </c>
      <c r="P32" s="179">
        <f t="shared" si="8"/>
        <v>-33.833333333333343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-30.812499999999996</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-33.833333333333329</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44346</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44346</v>
      </c>
      <c r="D52" s="88">
        <f>$C$7+1</f>
        <v>44347</v>
      </c>
      <c r="E52" s="88">
        <f>$C$7+2</f>
        <v>44348</v>
      </c>
      <c r="F52" s="88">
        <f>$C$7+3</f>
        <v>44349</v>
      </c>
      <c r="G52" s="88">
        <f>$C$7+4</f>
        <v>44350</v>
      </c>
      <c r="H52" s="88">
        <f>$C$7+5</f>
        <v>44351</v>
      </c>
      <c r="I52" s="88">
        <f>$C$7+6</f>
        <v>44352</v>
      </c>
      <c r="J52" s="88">
        <f>$C$7+7</f>
        <v>44353</v>
      </c>
      <c r="K52" s="88">
        <f>$C$7+8</f>
        <v>44354</v>
      </c>
      <c r="L52" s="88">
        <f>$C$7+9</f>
        <v>44355</v>
      </c>
      <c r="M52" s="88">
        <f>$C$7+10</f>
        <v>44356</v>
      </c>
      <c r="N52" s="88">
        <f>$C$7+11</f>
        <v>44357</v>
      </c>
      <c r="O52" s="88">
        <f>$C$7+12</f>
        <v>44358</v>
      </c>
      <c r="P52" s="89">
        <f>$C$7+13</f>
        <v>44359</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5ykFFlYWq3cXUsvBtr0uqt336RMqWRAvUTnW1BhxM1xI/VCqSFZ8Zk+FNuYJ695bQr06SRLaJKeaKN0Qs61TMg==" saltValue="onak1hpGhyhoaCPRbM4SOw==" spinCount="100000" sheet="1" objects="1" scenarios="1"/>
  <mergeCells count="7">
    <mergeCell ref="D3:G3"/>
    <mergeCell ref="D5:G5"/>
    <mergeCell ref="M2:P2"/>
    <mergeCell ref="J34:M34"/>
    <mergeCell ref="M3:P3"/>
    <mergeCell ref="M4:P4"/>
    <mergeCell ref="M5:P5"/>
  </mergeCells>
  <phoneticPr fontId="0" type="noConversion"/>
  <hyperlinks>
    <hyperlink ref="M3:P3" r:id="rId1" display="Workday to apply for Leave" xr:uid="{59136B7A-B454-41B6-AA96-933301FA040A}"/>
    <hyperlink ref="M3" r:id="rId2" display="ESS to apply for Leave" xr:uid="{D0FB7F77-3527-4814-AE46-A3694E1411AC}"/>
    <hyperlink ref="M4:M5" r:id="rId3" display="     View Leave and " xr:uid="{BF34A1F2-196D-434B-B1B3-5797433ED863}"/>
    <hyperlink ref="M4:P4" r:id="rId4" display="Leave Entitlements Policy" xr:uid="{51CC07FE-3A30-4AC4-9616-6419C08FC6AF}"/>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1406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SUM('31May-13Jun'!D2,14)</f>
        <v>44360</v>
      </c>
      <c r="E2" s="186" t="s">
        <v>47</v>
      </c>
      <c r="F2" s="187"/>
      <c r="G2" s="188"/>
      <c r="H2" s="189" t="s">
        <v>48</v>
      </c>
      <c r="I2" s="190"/>
      <c r="J2" s="190"/>
      <c r="K2" s="190"/>
      <c r="L2" s="191">
        <f>+'31May-13Jun'!K41</f>
        <v>-33.833333333333329</v>
      </c>
      <c r="M2" s="313" t="s">
        <v>49</v>
      </c>
      <c r="N2" s="314"/>
      <c r="O2" s="314"/>
      <c r="P2" s="315"/>
    </row>
    <row r="3" spans="1:17" ht="12.75" customHeight="1" x14ac:dyDescent="0.2">
      <c r="A3" s="60"/>
      <c r="B3" s="12"/>
      <c r="C3" s="118" t="s">
        <v>50</v>
      </c>
      <c r="D3" s="316" t="str">
        <f>+'31May-13Jun'!D3</f>
        <v>Your Name Goes Here</v>
      </c>
      <c r="E3" s="317"/>
      <c r="F3" s="317"/>
      <c r="G3" s="318"/>
      <c r="H3" s="122"/>
      <c r="I3" s="120"/>
      <c r="J3" s="120"/>
      <c r="K3" s="120"/>
      <c r="L3" s="121"/>
      <c r="M3" s="319" t="s">
        <v>52</v>
      </c>
      <c r="N3" s="320"/>
      <c r="O3" s="320"/>
      <c r="P3" s="321"/>
    </row>
    <row r="4" spans="1:17" x14ac:dyDescent="0.2">
      <c r="A4" s="60"/>
      <c r="B4" s="12"/>
      <c r="C4" s="118" t="s">
        <v>53</v>
      </c>
      <c r="D4" s="149" t="str">
        <f>+'31May-13Jun'!D4</f>
        <v>Pos No.</v>
      </c>
      <c r="E4" s="150"/>
      <c r="F4" s="214" t="s">
        <v>55</v>
      </c>
      <c r="G4" s="151" t="str">
        <f>'31May-13Jun'!G4</f>
        <v>Emp ID</v>
      </c>
      <c r="H4" s="122" t="s">
        <v>57</v>
      </c>
      <c r="I4" s="122"/>
      <c r="J4" s="120"/>
      <c r="K4" s="120"/>
      <c r="L4" s="123">
        <f>'31May-13Jun'!K78</f>
        <v>0</v>
      </c>
      <c r="M4" s="322" t="s">
        <v>58</v>
      </c>
      <c r="N4" s="322"/>
      <c r="O4" s="322"/>
      <c r="P4" s="322"/>
    </row>
    <row r="5" spans="1:17" ht="13.5" customHeight="1" x14ac:dyDescent="0.2">
      <c r="A5" s="60"/>
      <c r="B5" s="12"/>
      <c r="C5" s="192" t="s">
        <v>59</v>
      </c>
      <c r="D5" s="326" t="str">
        <f>+'31May-13Jun'!D5</f>
        <v>Your Org Unit Goes Here</v>
      </c>
      <c r="E5" s="327"/>
      <c r="F5" s="327"/>
      <c r="G5" s="328"/>
      <c r="H5" s="193" t="s">
        <v>61</v>
      </c>
      <c r="I5" s="193"/>
      <c r="J5" s="194"/>
      <c r="K5" s="194"/>
      <c r="L5" s="195" t="str">
        <f>'31May-13Jun'!L5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44360</v>
      </c>
      <c r="D7" s="115">
        <f>$C$7+1</f>
        <v>44361</v>
      </c>
      <c r="E7" s="115">
        <f>$C$7+2</f>
        <v>44362</v>
      </c>
      <c r="F7" s="115">
        <f>$C$7+3</f>
        <v>44363</v>
      </c>
      <c r="G7" s="115">
        <f>$C$7+4</f>
        <v>44364</v>
      </c>
      <c r="H7" s="115">
        <f>$C$7+5</f>
        <v>44365</v>
      </c>
      <c r="I7" s="115">
        <f>$C$7+6</f>
        <v>44366</v>
      </c>
      <c r="J7" s="115">
        <f>$C$7+7</f>
        <v>44367</v>
      </c>
      <c r="K7" s="115">
        <f>$C$7+8</f>
        <v>44368</v>
      </c>
      <c r="L7" s="115">
        <f>$C$7+9</f>
        <v>44369</v>
      </c>
      <c r="M7" s="115">
        <f>$C$7+10</f>
        <v>44370</v>
      </c>
      <c r="N7" s="115">
        <f>$C$7+11</f>
        <v>44371</v>
      </c>
      <c r="O7" s="115">
        <f>$C$7+12</f>
        <v>44372</v>
      </c>
      <c r="P7" s="162">
        <f>$C$7+13</f>
        <v>44373</v>
      </c>
      <c r="Q7" s="1"/>
    </row>
    <row r="8" spans="1:17" ht="13.5" thickBot="1" x14ac:dyDescent="0.25">
      <c r="A8" s="118" t="s">
        <v>71</v>
      </c>
      <c r="B8" s="120"/>
      <c r="C8" s="220">
        <f>'31May-13Jun'!C8</f>
        <v>0</v>
      </c>
      <c r="D8" s="227">
        <f>'31May-13Jun'!D8</f>
        <v>0</v>
      </c>
      <c r="E8" s="230">
        <f>'31May-13Jun'!E8</f>
        <v>0.30208333333333331</v>
      </c>
      <c r="F8" s="228">
        <f>'31May-13Jun'!F8</f>
        <v>0.30208333333333331</v>
      </c>
      <c r="G8" s="230">
        <f>'31May-13Jun'!G8</f>
        <v>0.30208333333333331</v>
      </c>
      <c r="H8" s="228">
        <f>'31May-13Jun'!H8</f>
        <v>0.30208333333333331</v>
      </c>
      <c r="I8" s="230">
        <f>'31May-13Jun'!I8</f>
        <v>0.30208333333333331</v>
      </c>
      <c r="J8" s="227">
        <f>'31May-13Jun'!J8</f>
        <v>0</v>
      </c>
      <c r="K8" s="227">
        <f>'31May-13Jun'!K8</f>
        <v>0</v>
      </c>
      <c r="L8" s="230">
        <f>'31May-13Jun'!L8</f>
        <v>0.30208333333333331</v>
      </c>
      <c r="M8" s="228">
        <f>'31May-13Jun'!M8</f>
        <v>0.30208333333333331</v>
      </c>
      <c r="N8" s="230">
        <f>'31May-13Jun'!N8</f>
        <v>0.30208333333333331</v>
      </c>
      <c r="O8" s="228">
        <f>'31May-13Jun'!O8</f>
        <v>0.30208333333333331</v>
      </c>
      <c r="P8" s="230">
        <f>'31May-13Jun'!P8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t="s">
        <v>79</v>
      </c>
      <c r="M23" s="229"/>
      <c r="N23" s="231"/>
      <c r="O23" s="229"/>
      <c r="P23" s="236"/>
    </row>
    <row r="24" spans="1:16" x14ac:dyDescent="0.2">
      <c r="A24" s="167" t="s">
        <v>86</v>
      </c>
      <c r="B24" s="105" t="s">
        <v>87</v>
      </c>
      <c r="C24" s="223"/>
      <c r="D24" s="221"/>
      <c r="E24" s="231"/>
      <c r="F24" s="229"/>
      <c r="G24" s="231"/>
      <c r="H24" s="229"/>
      <c r="I24" s="231"/>
      <c r="J24" s="221"/>
      <c r="K24" s="221"/>
      <c r="L24" s="231"/>
      <c r="M24" s="229"/>
      <c r="N24" s="231" t="s">
        <v>79</v>
      </c>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-33.833333333333329</v>
      </c>
      <c r="D30" s="226">
        <f t="shared" ref="D30:P30" si="6">C32</f>
        <v>-33.833333333333329</v>
      </c>
      <c r="E30" s="235">
        <f t="shared" si="6"/>
        <v>-33.833333333333329</v>
      </c>
      <c r="F30" s="243">
        <f t="shared" si="6"/>
        <v>-34.135416666666664</v>
      </c>
      <c r="G30" s="235">
        <f t="shared" si="6"/>
        <v>-34.4375</v>
      </c>
      <c r="H30" s="243">
        <f t="shared" si="6"/>
        <v>-34.739583333333336</v>
      </c>
      <c r="I30" s="235">
        <f t="shared" si="6"/>
        <v>-35.041666666666671</v>
      </c>
      <c r="J30" s="226">
        <f t="shared" si="6"/>
        <v>-35.343750000000007</v>
      </c>
      <c r="K30" s="226">
        <f t="shared" si="6"/>
        <v>-35.343750000000007</v>
      </c>
      <c r="L30" s="235">
        <f t="shared" si="6"/>
        <v>-35.343750000000007</v>
      </c>
      <c r="M30" s="243">
        <f t="shared" si="6"/>
        <v>-35.645833333333343</v>
      </c>
      <c r="N30" s="235">
        <f t="shared" si="6"/>
        <v>-35.947916666666679</v>
      </c>
      <c r="O30" s="243">
        <f t="shared" si="6"/>
        <v>-36.250000000000014</v>
      </c>
      <c r="P30" s="239">
        <f t="shared" si="6"/>
        <v>-36.55208333333335</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-33.833333333333329</v>
      </c>
      <c r="D32" s="144">
        <f t="shared" si="8"/>
        <v>-33.833333333333329</v>
      </c>
      <c r="E32" s="144">
        <f t="shared" si="8"/>
        <v>-34.135416666666664</v>
      </c>
      <c r="F32" s="144">
        <f t="shared" si="8"/>
        <v>-34.4375</v>
      </c>
      <c r="G32" s="144">
        <f t="shared" si="8"/>
        <v>-34.739583333333336</v>
      </c>
      <c r="H32" s="144">
        <f t="shared" si="8"/>
        <v>-35.041666666666671</v>
      </c>
      <c r="I32" s="144">
        <f t="shared" si="8"/>
        <v>-35.343750000000007</v>
      </c>
      <c r="J32" s="144">
        <f t="shared" si="8"/>
        <v>-35.343750000000007</v>
      </c>
      <c r="K32" s="144">
        <f t="shared" si="8"/>
        <v>-35.343750000000007</v>
      </c>
      <c r="L32" s="144">
        <f t="shared" si="8"/>
        <v>-35.645833333333343</v>
      </c>
      <c r="M32" s="144">
        <f t="shared" si="8"/>
        <v>-35.947916666666679</v>
      </c>
      <c r="N32" s="144">
        <f t="shared" si="8"/>
        <v>-36.250000000000014</v>
      </c>
      <c r="O32" s="144">
        <f t="shared" si="8"/>
        <v>-36.55208333333335</v>
      </c>
      <c r="P32" s="179">
        <f t="shared" si="8"/>
        <v>-36.854166666666686</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-33.833333333333329</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-36.854166666666664</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44360</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44360</v>
      </c>
      <c r="D52" s="88">
        <f>$C$7+1</f>
        <v>44361</v>
      </c>
      <c r="E52" s="88">
        <f>$C$7+2</f>
        <v>44362</v>
      </c>
      <c r="F52" s="88">
        <f>$C$7+3</f>
        <v>44363</v>
      </c>
      <c r="G52" s="88">
        <f>$C$7+4</f>
        <v>44364</v>
      </c>
      <c r="H52" s="88">
        <f>$C$7+5</f>
        <v>44365</v>
      </c>
      <c r="I52" s="88">
        <f>$C$7+6</f>
        <v>44366</v>
      </c>
      <c r="J52" s="88">
        <f>$C$7+7</f>
        <v>44367</v>
      </c>
      <c r="K52" s="88">
        <f>$C$7+8</f>
        <v>44368</v>
      </c>
      <c r="L52" s="88">
        <f>$C$7+9</f>
        <v>44369</v>
      </c>
      <c r="M52" s="88">
        <f>$C$7+10</f>
        <v>44370</v>
      </c>
      <c r="N52" s="88">
        <f>$C$7+11</f>
        <v>44371</v>
      </c>
      <c r="O52" s="88">
        <f>$C$7+12</f>
        <v>44372</v>
      </c>
      <c r="P52" s="89">
        <f>$C$7+13</f>
        <v>44373</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4FzBwUFK7SxPM7EX0YMiz5rApej7m05zRZAfYRM8iiAp+O9TNfpdiCOX+w+9OENCgC7Zx9M2mLgFEmHUfAwYNw==" saltValue="M+1VVjJppkdyzpQzrnjy9w==" spinCount="100000" sheet="1" objects="1" scenarios="1"/>
  <mergeCells count="7">
    <mergeCell ref="D3:G3"/>
    <mergeCell ref="D5:G5"/>
    <mergeCell ref="M2:P2"/>
    <mergeCell ref="J34:M34"/>
    <mergeCell ref="M3:P3"/>
    <mergeCell ref="M4:P4"/>
    <mergeCell ref="M5:P5"/>
  </mergeCells>
  <phoneticPr fontId="0" type="noConversion"/>
  <hyperlinks>
    <hyperlink ref="M3:P3" r:id="rId1" display="Workday to apply for Leave" xr:uid="{648D937C-BAC1-41BF-95CF-93C055F6EB51}"/>
    <hyperlink ref="M3" r:id="rId2" display="ESS to apply for Leave" xr:uid="{027A748F-1134-4DE7-B47E-AB88C37AF6DF}"/>
    <hyperlink ref="M4:M5" r:id="rId3" display="     View Leave and " xr:uid="{CE0ACBE7-978C-44AF-8C4D-F1AC75CFC8B6}"/>
    <hyperlink ref="M4:P4" r:id="rId4" display="Leave Entitlements Policy" xr:uid="{F2FA9577-741D-41C2-AB1D-BB7BB44CEEEC}"/>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SUM('14Jun-27Jun'!D2,14)</f>
        <v>44374</v>
      </c>
      <c r="E2" s="186" t="s">
        <v>47</v>
      </c>
      <c r="F2" s="187"/>
      <c r="G2" s="188"/>
      <c r="H2" s="189" t="s">
        <v>48</v>
      </c>
      <c r="I2" s="190"/>
      <c r="J2" s="190"/>
      <c r="K2" s="190"/>
      <c r="L2" s="191">
        <f>+'14Jun-27Jun'!K41</f>
        <v>-36.854166666666664</v>
      </c>
      <c r="M2" s="313" t="s">
        <v>49</v>
      </c>
      <c r="N2" s="314"/>
      <c r="O2" s="314"/>
      <c r="P2" s="315"/>
    </row>
    <row r="3" spans="1:17" ht="12.75" customHeight="1" x14ac:dyDescent="0.2">
      <c r="A3" s="60"/>
      <c r="B3" s="12"/>
      <c r="C3" s="118" t="s">
        <v>50</v>
      </c>
      <c r="D3" s="316" t="str">
        <f>+'14Jun-27Jun'!D3</f>
        <v>Your Name Goes Here</v>
      </c>
      <c r="E3" s="317"/>
      <c r="F3" s="317"/>
      <c r="G3" s="318"/>
      <c r="H3" s="122"/>
      <c r="I3" s="120"/>
      <c r="J3" s="120"/>
      <c r="K3" s="120"/>
      <c r="L3" s="121"/>
      <c r="M3" s="319" t="s">
        <v>52</v>
      </c>
      <c r="N3" s="320"/>
      <c r="O3" s="320"/>
      <c r="P3" s="321"/>
    </row>
    <row r="4" spans="1:17" x14ac:dyDescent="0.2">
      <c r="A4" s="60"/>
      <c r="B4" s="12"/>
      <c r="C4" s="118" t="s">
        <v>53</v>
      </c>
      <c r="D4" s="149" t="str">
        <f>+'14Jun-27Jun'!D4</f>
        <v>Pos No.</v>
      </c>
      <c r="E4" s="150"/>
      <c r="F4" s="214" t="s">
        <v>55</v>
      </c>
      <c r="G4" s="151" t="str">
        <f>'14Jun-27Jun'!G4</f>
        <v>Emp ID</v>
      </c>
      <c r="H4" s="122" t="s">
        <v>57</v>
      </c>
      <c r="I4" s="122"/>
      <c r="J4" s="120"/>
      <c r="K4" s="120"/>
      <c r="L4" s="123">
        <f>'14Jun-27Jun'!K78</f>
        <v>0</v>
      </c>
      <c r="M4" s="322" t="s">
        <v>58</v>
      </c>
      <c r="N4" s="322"/>
      <c r="O4" s="322"/>
      <c r="P4" s="322"/>
    </row>
    <row r="5" spans="1:17" ht="13.5" customHeight="1" x14ac:dyDescent="0.2">
      <c r="A5" s="60"/>
      <c r="B5" s="12"/>
      <c r="C5" s="192" t="s">
        <v>59</v>
      </c>
      <c r="D5" s="326" t="str">
        <f>+'14Jun-27Jun'!D5</f>
        <v>Your Org Unit Goes Here</v>
      </c>
      <c r="E5" s="327"/>
      <c r="F5" s="327"/>
      <c r="G5" s="328"/>
      <c r="H5" s="193" t="s">
        <v>61</v>
      </c>
      <c r="I5" s="193"/>
      <c r="J5" s="194"/>
      <c r="K5" s="194"/>
      <c r="L5" s="195" t="str">
        <f>'14Jun-27Jun'!L5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44374</v>
      </c>
      <c r="D7" s="115">
        <f>$C$7+1</f>
        <v>44375</v>
      </c>
      <c r="E7" s="115">
        <f>$C$7+2</f>
        <v>44376</v>
      </c>
      <c r="F7" s="115">
        <f>$C$7+3</f>
        <v>44377</v>
      </c>
      <c r="G7" s="115">
        <f>$C$7+4</f>
        <v>44378</v>
      </c>
      <c r="H7" s="115">
        <f>$C$7+5</f>
        <v>44379</v>
      </c>
      <c r="I7" s="115">
        <f>$C$7+6</f>
        <v>44380</v>
      </c>
      <c r="J7" s="115">
        <f>$C$7+7</f>
        <v>44381</v>
      </c>
      <c r="K7" s="115">
        <f>$C$7+8</f>
        <v>44382</v>
      </c>
      <c r="L7" s="115">
        <f>$C$7+9</f>
        <v>44383</v>
      </c>
      <c r="M7" s="115">
        <f>$C$7+10</f>
        <v>44384</v>
      </c>
      <c r="N7" s="115">
        <f>$C$7+11</f>
        <v>44385</v>
      </c>
      <c r="O7" s="115">
        <f>$C$7+12</f>
        <v>44386</v>
      </c>
      <c r="P7" s="162">
        <f>$C$7+13</f>
        <v>44387</v>
      </c>
      <c r="Q7" s="1"/>
    </row>
    <row r="8" spans="1:17" ht="13.5" thickBot="1" x14ac:dyDescent="0.25">
      <c r="A8" s="118" t="s">
        <v>71</v>
      </c>
      <c r="B8" s="120"/>
      <c r="C8" s="220">
        <f>'14Jun-27Jun'!C8</f>
        <v>0</v>
      </c>
      <c r="D8" s="227">
        <f>'14Jun-27Jun'!D8</f>
        <v>0</v>
      </c>
      <c r="E8" s="230">
        <f>'14Jun-27Jun'!E8</f>
        <v>0.30208333333333331</v>
      </c>
      <c r="F8" s="229">
        <f>'14Jun-27Jun'!F8</f>
        <v>0.30208333333333331</v>
      </c>
      <c r="G8" s="230">
        <f>'14Jun-27Jun'!G8</f>
        <v>0.30208333333333331</v>
      </c>
      <c r="H8" s="229">
        <f>'14Jun-27Jun'!H8</f>
        <v>0.30208333333333331</v>
      </c>
      <c r="I8" s="230">
        <f>'14Jun-27Jun'!I8</f>
        <v>0.30208333333333331</v>
      </c>
      <c r="J8" s="221">
        <f>'14Jun-27Jun'!J8</f>
        <v>0</v>
      </c>
      <c r="K8" s="221">
        <f>'14Jun-27Jun'!K8</f>
        <v>0</v>
      </c>
      <c r="L8" s="230">
        <f>'14Jun-27Jun'!L8</f>
        <v>0.30208333333333331</v>
      </c>
      <c r="M8" s="229">
        <f>'14Jun-27Jun'!M8</f>
        <v>0.30208333333333331</v>
      </c>
      <c r="N8" s="230">
        <f>'14Jun-27Jun'!N8</f>
        <v>0.30208333333333331</v>
      </c>
      <c r="O8" s="229">
        <f>'14Jun-27Jun'!O8</f>
        <v>0.30208333333333331</v>
      </c>
      <c r="P8" s="230">
        <f>'14Jun-27Jun'!P8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t="s">
        <v>79</v>
      </c>
      <c r="G23" s="231" t="s">
        <v>79</v>
      </c>
      <c r="H23" s="229"/>
      <c r="I23" s="231"/>
      <c r="J23" s="221"/>
      <c r="K23" s="221"/>
      <c r="L23" s="231"/>
      <c r="M23" s="229"/>
      <c r="N23" s="231"/>
      <c r="O23" s="229"/>
      <c r="P23" s="236"/>
    </row>
    <row r="24" spans="1:16" x14ac:dyDescent="0.2">
      <c r="A24" s="167" t="s">
        <v>86</v>
      </c>
      <c r="B24" s="105" t="s">
        <v>87</v>
      </c>
      <c r="C24" s="223"/>
      <c r="D24" s="221"/>
      <c r="E24" s="231"/>
      <c r="F24" s="229"/>
      <c r="G24" s="231"/>
      <c r="H24" s="229" t="s">
        <v>79</v>
      </c>
      <c r="I24" s="231" t="s">
        <v>79</v>
      </c>
      <c r="J24" s="221"/>
      <c r="K24" s="221"/>
      <c r="L24" s="231" t="s">
        <v>79</v>
      </c>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-36.854166666666664</v>
      </c>
      <c r="D30" s="226">
        <f t="shared" ref="D30:P30" si="6">C32</f>
        <v>-36.854166666666664</v>
      </c>
      <c r="E30" s="235">
        <f t="shared" si="6"/>
        <v>-36.854166666666664</v>
      </c>
      <c r="F30" s="243">
        <f t="shared" si="6"/>
        <v>-37.15625</v>
      </c>
      <c r="G30" s="235">
        <f t="shared" si="6"/>
        <v>-37.458333333333336</v>
      </c>
      <c r="H30" s="243">
        <f t="shared" si="6"/>
        <v>-37.760416666666671</v>
      </c>
      <c r="I30" s="235">
        <f t="shared" si="6"/>
        <v>-38.062500000000007</v>
      </c>
      <c r="J30" s="226">
        <f t="shared" si="6"/>
        <v>-38.364583333333343</v>
      </c>
      <c r="K30" s="226">
        <f t="shared" si="6"/>
        <v>-38.364583333333343</v>
      </c>
      <c r="L30" s="235">
        <f t="shared" si="6"/>
        <v>-38.364583333333343</v>
      </c>
      <c r="M30" s="243">
        <f t="shared" si="6"/>
        <v>-38.666666666666679</v>
      </c>
      <c r="N30" s="235">
        <f t="shared" si="6"/>
        <v>-38.968750000000014</v>
      </c>
      <c r="O30" s="243">
        <f t="shared" si="6"/>
        <v>-39.27083333333335</v>
      </c>
      <c r="P30" s="239">
        <f t="shared" si="6"/>
        <v>-39.572916666666686</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-36.854166666666664</v>
      </c>
      <c r="D32" s="144">
        <f t="shared" si="8"/>
        <v>-36.854166666666664</v>
      </c>
      <c r="E32" s="144">
        <f t="shared" si="8"/>
        <v>-37.15625</v>
      </c>
      <c r="F32" s="144">
        <f t="shared" si="8"/>
        <v>-37.458333333333336</v>
      </c>
      <c r="G32" s="144">
        <f t="shared" si="8"/>
        <v>-37.760416666666671</v>
      </c>
      <c r="H32" s="144">
        <f t="shared" si="8"/>
        <v>-38.062500000000007</v>
      </c>
      <c r="I32" s="144">
        <f t="shared" si="8"/>
        <v>-38.364583333333343</v>
      </c>
      <c r="J32" s="144">
        <f t="shared" si="8"/>
        <v>-38.364583333333343</v>
      </c>
      <c r="K32" s="144">
        <f t="shared" si="8"/>
        <v>-38.364583333333343</v>
      </c>
      <c r="L32" s="144">
        <f t="shared" si="8"/>
        <v>-38.666666666666679</v>
      </c>
      <c r="M32" s="144">
        <f t="shared" si="8"/>
        <v>-38.968750000000014</v>
      </c>
      <c r="N32" s="144">
        <f t="shared" si="8"/>
        <v>-39.27083333333335</v>
      </c>
      <c r="O32" s="144">
        <f t="shared" si="8"/>
        <v>-39.572916666666686</v>
      </c>
      <c r="P32" s="179">
        <f t="shared" si="8"/>
        <v>-39.875000000000021</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-36.854166666666664</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-39.875</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44374</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44374</v>
      </c>
      <c r="D52" s="88">
        <f>$C$7+1</f>
        <v>44375</v>
      </c>
      <c r="E52" s="88">
        <f>$C$7+2</f>
        <v>44376</v>
      </c>
      <c r="F52" s="88">
        <f>$C$7+3</f>
        <v>44377</v>
      </c>
      <c r="G52" s="88">
        <f>$C$7+4</f>
        <v>44378</v>
      </c>
      <c r="H52" s="88">
        <f>$C$7+5</f>
        <v>44379</v>
      </c>
      <c r="I52" s="88">
        <f>$C$7+6</f>
        <v>44380</v>
      </c>
      <c r="J52" s="88">
        <f>$C$7+7</f>
        <v>44381</v>
      </c>
      <c r="K52" s="88">
        <f>$C$7+8</f>
        <v>44382</v>
      </c>
      <c r="L52" s="88">
        <f>$C$7+9</f>
        <v>44383</v>
      </c>
      <c r="M52" s="88">
        <f>$C$7+10</f>
        <v>44384</v>
      </c>
      <c r="N52" s="88">
        <f>$C$7+11</f>
        <v>44385</v>
      </c>
      <c r="O52" s="88">
        <f>$C$7+12</f>
        <v>44386</v>
      </c>
      <c r="P52" s="89">
        <f>$C$7+13</f>
        <v>44387</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3HqJB15Jm7t6znBA9rAibHHcanzY/Ws+y1wGGb6Oeyn5OSUVAEAfuDrcRm2B/lsEoJw7tNrVtUl4+ZnjvJ+9/g==" saltValue="5MPutQlyVQfwmZ3heFMCzw==" spinCount="100000" sheet="1" objects="1" scenarios="1"/>
  <mergeCells count="7">
    <mergeCell ref="D3:G3"/>
    <mergeCell ref="D5:G5"/>
    <mergeCell ref="M2:P2"/>
    <mergeCell ref="J34:M34"/>
    <mergeCell ref="M3:P3"/>
    <mergeCell ref="M4:P4"/>
    <mergeCell ref="M5:P5"/>
  </mergeCells>
  <phoneticPr fontId="0" type="noConversion"/>
  <hyperlinks>
    <hyperlink ref="M3:P3" r:id="rId1" display="Workday to apply for Leave" xr:uid="{84837337-06DB-48DB-85B2-B35CFBCBD7E5}"/>
    <hyperlink ref="M3" r:id="rId2" display="ESS to apply for Leave" xr:uid="{EA9E9888-7FED-4F91-AD70-65982472D0C1}"/>
    <hyperlink ref="M4:M5" r:id="rId3" display="     View Leave and " xr:uid="{3C9CF944-AC3E-44AA-92E8-05B85038144D}"/>
    <hyperlink ref="M4:P4" r:id="rId4" display="Leave Entitlements Policy" xr:uid="{074732A6-3E46-4377-9BF5-F002DDE9905A}"/>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5"/>
    <pageSetUpPr autoPageBreaks="0"/>
  </sheetPr>
  <dimension ref="A1:Q89"/>
  <sheetViews>
    <sheetView zoomScaleNormal="100" workbookViewId="0">
      <selection activeCell="J21" sqref="J21"/>
    </sheetView>
  </sheetViews>
  <sheetFormatPr defaultColWidth="11.42578125" defaultRowHeight="12.75" x14ac:dyDescent="0.2"/>
  <cols>
    <col min="2" max="2" width="15.425781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'28Jun-11Jul'!P7+1</f>
        <v>44388</v>
      </c>
      <c r="E2" s="186" t="s">
        <v>47</v>
      </c>
      <c r="F2" s="187"/>
      <c r="G2" s="188"/>
      <c r="H2" s="189" t="s">
        <v>48</v>
      </c>
      <c r="I2" s="190"/>
      <c r="J2" s="190"/>
      <c r="K2" s="190"/>
      <c r="L2" s="191">
        <f>'28Jun-11Jul'!K41</f>
        <v>-39.875</v>
      </c>
      <c r="M2" s="313" t="s">
        <v>49</v>
      </c>
      <c r="N2" s="314"/>
      <c r="O2" s="314"/>
      <c r="P2" s="315"/>
    </row>
    <row r="3" spans="1:17" ht="12.75" customHeight="1" x14ac:dyDescent="0.2">
      <c r="A3" s="60"/>
      <c r="B3" s="12"/>
      <c r="C3" s="118" t="s">
        <v>50</v>
      </c>
      <c r="D3" s="316" t="str">
        <f>'28Jun-11Jul'!D3</f>
        <v>Your Name Goes Here</v>
      </c>
      <c r="E3" s="317"/>
      <c r="F3" s="317"/>
      <c r="G3" s="318"/>
      <c r="H3" s="122"/>
      <c r="I3" s="120"/>
      <c r="J3" s="120"/>
      <c r="K3" s="120"/>
      <c r="L3" s="121"/>
      <c r="M3" s="319" t="s">
        <v>52</v>
      </c>
      <c r="N3" s="320"/>
      <c r="O3" s="320"/>
      <c r="P3" s="321"/>
    </row>
    <row r="4" spans="1:17" x14ac:dyDescent="0.2">
      <c r="A4" s="60"/>
      <c r="B4" s="12"/>
      <c r="C4" s="118" t="s">
        <v>53</v>
      </c>
      <c r="D4" s="149" t="str">
        <f>'28Jun-11Jul'!D4</f>
        <v>Pos No.</v>
      </c>
      <c r="E4" s="150"/>
      <c r="F4" s="214" t="s">
        <v>55</v>
      </c>
      <c r="G4" s="151" t="str">
        <f>'28Jun-11Jul'!G4</f>
        <v>Emp ID</v>
      </c>
      <c r="H4" s="122" t="s">
        <v>57</v>
      </c>
      <c r="I4" s="122"/>
      <c r="J4" s="120"/>
      <c r="K4" s="120"/>
      <c r="L4" s="123">
        <f>'28Jun-11Jul'!K78</f>
        <v>0</v>
      </c>
      <c r="M4" s="322" t="s">
        <v>58</v>
      </c>
      <c r="N4" s="322"/>
      <c r="O4" s="322"/>
      <c r="P4" s="322"/>
    </row>
    <row r="5" spans="1:17" ht="13.5" customHeight="1" x14ac:dyDescent="0.2">
      <c r="A5" s="60"/>
      <c r="B5" s="12"/>
      <c r="C5" s="192" t="s">
        <v>59</v>
      </c>
      <c r="D5" s="326" t="str">
        <f>'28Jun-11Jul'!D5</f>
        <v>Your Org Unit Goes Here</v>
      </c>
      <c r="E5" s="327"/>
      <c r="F5" s="327"/>
      <c r="G5" s="328"/>
      <c r="H5" s="193" t="s">
        <v>61</v>
      </c>
      <c r="I5" s="193"/>
      <c r="J5" s="194"/>
      <c r="K5" s="194"/>
      <c r="L5" s="195" t="str">
        <f>'28Jun-11Jul'!L5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44388</v>
      </c>
      <c r="D7" s="115">
        <f>$C$7+1</f>
        <v>44389</v>
      </c>
      <c r="E7" s="115">
        <f>$C$7+2</f>
        <v>44390</v>
      </c>
      <c r="F7" s="115">
        <f>$C$7+3</f>
        <v>44391</v>
      </c>
      <c r="G7" s="115">
        <f>$C$7+4</f>
        <v>44392</v>
      </c>
      <c r="H7" s="115">
        <f>$C$7+5</f>
        <v>44393</v>
      </c>
      <c r="I7" s="115">
        <f>$C$7+6</f>
        <v>44394</v>
      </c>
      <c r="J7" s="115">
        <f>$C$7+7</f>
        <v>44395</v>
      </c>
      <c r="K7" s="115">
        <f>$C$7+8</f>
        <v>44396</v>
      </c>
      <c r="L7" s="115">
        <f>$C$7+9</f>
        <v>44397</v>
      </c>
      <c r="M7" s="115">
        <f>$C$7+10</f>
        <v>44398</v>
      </c>
      <c r="N7" s="115">
        <f>$C$7+11</f>
        <v>44399</v>
      </c>
      <c r="O7" s="115">
        <f>$C$7+12</f>
        <v>44400</v>
      </c>
      <c r="P7" s="162">
        <f>$C$7+13</f>
        <v>44401</v>
      </c>
      <c r="Q7" s="1"/>
    </row>
    <row r="8" spans="1:17" ht="13.5" thickBot="1" x14ac:dyDescent="0.25">
      <c r="A8" s="118" t="s">
        <v>71</v>
      </c>
      <c r="B8" s="120"/>
      <c r="C8" s="220">
        <f>'28Jun-11Jul'!C8</f>
        <v>0</v>
      </c>
      <c r="D8" s="227">
        <f>'28Jun-11Jul'!D8</f>
        <v>0</v>
      </c>
      <c r="E8" s="230">
        <f>'28Jun-11Jul'!E8</f>
        <v>0.30208333333333331</v>
      </c>
      <c r="F8" s="228">
        <v>0.30208333333333331</v>
      </c>
      <c r="G8" s="230">
        <f>'28Jun-11Jul'!G8</f>
        <v>0.30208333333333331</v>
      </c>
      <c r="H8" s="228">
        <f>'28Jun-11Jul'!H8</f>
        <v>0.30208333333333331</v>
      </c>
      <c r="I8" s="230">
        <f>'28Jun-11Jul'!I8</f>
        <v>0.30208333333333331</v>
      </c>
      <c r="J8" s="227">
        <f>'28Jun-11Jul'!J8</f>
        <v>0</v>
      </c>
      <c r="K8" s="227">
        <f>'28Jun-11Jul'!K8</f>
        <v>0</v>
      </c>
      <c r="L8" s="230">
        <f>'28Jun-11Jul'!L8</f>
        <v>0.30208333333333331</v>
      </c>
      <c r="M8" s="228">
        <f>'28Jun-11Jul'!M8</f>
        <v>0.30208333333333331</v>
      </c>
      <c r="N8" s="230">
        <f>'28Jun-11Jul'!N8</f>
        <v>0.30208333333333331</v>
      </c>
      <c r="O8" s="228">
        <f>'28Jun-11Jul'!O8</f>
        <v>0.30208333333333331</v>
      </c>
      <c r="P8" s="230">
        <f>'28Jun-11Jul'!P8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-39.875</v>
      </c>
      <c r="D30" s="226">
        <f t="shared" ref="D30:P30" si="6">C32</f>
        <v>-39.875</v>
      </c>
      <c r="E30" s="235">
        <f t="shared" si="6"/>
        <v>-39.875</v>
      </c>
      <c r="F30" s="243">
        <f t="shared" si="6"/>
        <v>-40.177083333333336</v>
      </c>
      <c r="G30" s="235">
        <f t="shared" si="6"/>
        <v>-40.479166666666671</v>
      </c>
      <c r="H30" s="243">
        <f t="shared" si="6"/>
        <v>-40.781250000000007</v>
      </c>
      <c r="I30" s="235">
        <f t="shared" si="6"/>
        <v>-41.083333333333343</v>
      </c>
      <c r="J30" s="226">
        <f t="shared" si="6"/>
        <v>-41.385416666666679</v>
      </c>
      <c r="K30" s="226">
        <f t="shared" si="6"/>
        <v>-41.385416666666679</v>
      </c>
      <c r="L30" s="235">
        <f t="shared" si="6"/>
        <v>-41.385416666666679</v>
      </c>
      <c r="M30" s="243">
        <f t="shared" si="6"/>
        <v>-41.687500000000014</v>
      </c>
      <c r="N30" s="235">
        <f t="shared" si="6"/>
        <v>-41.98958333333335</v>
      </c>
      <c r="O30" s="243">
        <f t="shared" si="6"/>
        <v>-42.291666666666686</v>
      </c>
      <c r="P30" s="239">
        <f t="shared" si="6"/>
        <v>-42.593750000000021</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-39.875</v>
      </c>
      <c r="D32" s="144">
        <f t="shared" si="8"/>
        <v>-39.875</v>
      </c>
      <c r="E32" s="144">
        <f t="shared" si="8"/>
        <v>-40.177083333333336</v>
      </c>
      <c r="F32" s="144">
        <f t="shared" si="8"/>
        <v>-40.479166666666671</v>
      </c>
      <c r="G32" s="144">
        <f t="shared" si="8"/>
        <v>-40.781250000000007</v>
      </c>
      <c r="H32" s="144">
        <f t="shared" si="8"/>
        <v>-41.083333333333343</v>
      </c>
      <c r="I32" s="144">
        <f t="shared" si="8"/>
        <v>-41.385416666666679</v>
      </c>
      <c r="J32" s="144">
        <f t="shared" si="8"/>
        <v>-41.385416666666679</v>
      </c>
      <c r="K32" s="144">
        <f t="shared" si="8"/>
        <v>-41.385416666666679</v>
      </c>
      <c r="L32" s="144">
        <f t="shared" si="8"/>
        <v>-41.687500000000014</v>
      </c>
      <c r="M32" s="144">
        <f t="shared" si="8"/>
        <v>-41.98958333333335</v>
      </c>
      <c r="N32" s="144">
        <f t="shared" si="8"/>
        <v>-42.291666666666686</v>
      </c>
      <c r="O32" s="144">
        <f t="shared" si="8"/>
        <v>-42.593750000000021</v>
      </c>
      <c r="P32" s="179">
        <f t="shared" si="8"/>
        <v>-42.895833333333357</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-39.875</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-42.895833333333336</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44388</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44388</v>
      </c>
      <c r="D52" s="88">
        <f>$C$7+1</f>
        <v>44389</v>
      </c>
      <c r="E52" s="88">
        <f>$C$7+2</f>
        <v>44390</v>
      </c>
      <c r="F52" s="88">
        <f>$C$7+3</f>
        <v>44391</v>
      </c>
      <c r="G52" s="88">
        <f>$C$7+4</f>
        <v>44392</v>
      </c>
      <c r="H52" s="88">
        <f>$C$7+5</f>
        <v>44393</v>
      </c>
      <c r="I52" s="88">
        <f>$C$7+6</f>
        <v>44394</v>
      </c>
      <c r="J52" s="88">
        <f>$C$7+7</f>
        <v>44395</v>
      </c>
      <c r="K52" s="88">
        <f>$C$7+8</f>
        <v>44396</v>
      </c>
      <c r="L52" s="88">
        <f>$C$7+9</f>
        <v>44397</v>
      </c>
      <c r="M52" s="88">
        <f>$C$7+10</f>
        <v>44398</v>
      </c>
      <c r="N52" s="88">
        <f>$C$7+11</f>
        <v>44399</v>
      </c>
      <c r="O52" s="88">
        <f>$C$7+12</f>
        <v>44400</v>
      </c>
      <c r="P52" s="89">
        <f>$C$7+13</f>
        <v>44401</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wTFZ42ZLoIfb6Zr9kYB8bOatyZ567EUuocJQN5X0PNItJNGQyEnzKbdo5gTE+HsB351XhkNZcYC51Vw5jSJzrg==" saltValue="qs5pNaDIeYBjAUUq93WExA==" spinCount="100000" sheet="1" objects="1" scenarios="1"/>
  <mergeCells count="7">
    <mergeCell ref="D3:G3"/>
    <mergeCell ref="D5:G5"/>
    <mergeCell ref="M2:P2"/>
    <mergeCell ref="J34:M34"/>
    <mergeCell ref="M3:P3"/>
    <mergeCell ref="M4:P4"/>
    <mergeCell ref="M5:P5"/>
  </mergeCells>
  <hyperlinks>
    <hyperlink ref="M3:P3" r:id="rId1" display="Workday to apply for Leave" xr:uid="{C411F160-9C81-46B0-8B70-8568E1F5C3F2}"/>
    <hyperlink ref="M3" r:id="rId2" display="ESS to apply for Leave" xr:uid="{7EAA41EC-EE94-43DE-A353-13C7A752CB63}"/>
    <hyperlink ref="M4:M5" r:id="rId3" display="     View Leave and " xr:uid="{4F635EDE-8BE2-48D4-B6FA-B1BCC1526345}"/>
    <hyperlink ref="M4:P4" r:id="rId4" display="Leave Entitlements Policy" xr:uid="{D42722CC-C65D-4FEA-87E6-B531BEF1EAFC}"/>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SUM('12Jul-25Jul'!D2,14)</f>
        <v>44402</v>
      </c>
      <c r="E2" s="186" t="s">
        <v>47</v>
      </c>
      <c r="F2" s="187"/>
      <c r="G2" s="188"/>
      <c r="H2" s="189" t="s">
        <v>48</v>
      </c>
      <c r="I2" s="190"/>
      <c r="J2" s="190"/>
      <c r="K2" s="190"/>
      <c r="L2" s="191">
        <f>+'12Jul-25Jul'!K41</f>
        <v>-42.895833333333336</v>
      </c>
      <c r="M2" s="313" t="s">
        <v>49</v>
      </c>
      <c r="N2" s="314"/>
      <c r="O2" s="314"/>
      <c r="P2" s="315"/>
    </row>
    <row r="3" spans="1:17" ht="12.75" customHeight="1" x14ac:dyDescent="0.2">
      <c r="A3" s="60"/>
      <c r="B3" s="12"/>
      <c r="C3" s="118" t="s">
        <v>50</v>
      </c>
      <c r="D3" s="316" t="str">
        <f>+'12Jul-25Jul'!D3</f>
        <v>Your Name Goes Here</v>
      </c>
      <c r="E3" s="317"/>
      <c r="F3" s="317"/>
      <c r="G3" s="318"/>
      <c r="H3" s="122"/>
      <c r="I3" s="120"/>
      <c r="J3" s="120"/>
      <c r="K3" s="120"/>
      <c r="L3" s="121"/>
      <c r="M3" s="319" t="s">
        <v>52</v>
      </c>
      <c r="N3" s="320"/>
      <c r="O3" s="320"/>
      <c r="P3" s="321"/>
    </row>
    <row r="4" spans="1:17" x14ac:dyDescent="0.2">
      <c r="A4" s="60"/>
      <c r="B4" s="12"/>
      <c r="C4" s="118" t="s">
        <v>53</v>
      </c>
      <c r="D4" s="149" t="str">
        <f>+'12Jul-25Jul'!D4</f>
        <v>Pos No.</v>
      </c>
      <c r="E4" s="150"/>
      <c r="F4" s="214" t="s">
        <v>55</v>
      </c>
      <c r="G4" s="151" t="str">
        <f>'12Jul-25Jul'!G4</f>
        <v>Emp ID</v>
      </c>
      <c r="H4" s="122" t="s">
        <v>57</v>
      </c>
      <c r="I4" s="122"/>
      <c r="J4" s="120"/>
      <c r="K4" s="120"/>
      <c r="L4" s="123">
        <f>'12Jul-25Jul'!K78</f>
        <v>0</v>
      </c>
      <c r="M4" s="322" t="s">
        <v>58</v>
      </c>
      <c r="N4" s="322"/>
      <c r="O4" s="322"/>
      <c r="P4" s="322"/>
    </row>
    <row r="5" spans="1:17" ht="13.5" customHeight="1" x14ac:dyDescent="0.2">
      <c r="A5" s="60"/>
      <c r="B5" s="12"/>
      <c r="C5" s="192" t="s">
        <v>59</v>
      </c>
      <c r="D5" s="326" t="str">
        <f>+'12Jul-25Jul'!D5</f>
        <v>Your Org Unit Goes Here</v>
      </c>
      <c r="E5" s="327"/>
      <c r="F5" s="327"/>
      <c r="G5" s="328"/>
      <c r="H5" s="193" t="s">
        <v>61</v>
      </c>
      <c r="I5" s="193"/>
      <c r="J5" s="194"/>
      <c r="K5" s="194"/>
      <c r="L5" s="195" t="str">
        <f>'12Jul-25Jul'!L5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44402</v>
      </c>
      <c r="D7" s="115">
        <f>$C$7+1</f>
        <v>44403</v>
      </c>
      <c r="E7" s="115">
        <f>$C$7+2</f>
        <v>44404</v>
      </c>
      <c r="F7" s="115">
        <f>$C$7+3</f>
        <v>44405</v>
      </c>
      <c r="G7" s="115">
        <f>$C$7+4</f>
        <v>44406</v>
      </c>
      <c r="H7" s="115">
        <f>$C$7+5</f>
        <v>44407</v>
      </c>
      <c r="I7" s="115">
        <f>$C$7+6</f>
        <v>44408</v>
      </c>
      <c r="J7" s="115">
        <f>$C$7+7</f>
        <v>44409</v>
      </c>
      <c r="K7" s="115">
        <f>$C$7+8</f>
        <v>44410</v>
      </c>
      <c r="L7" s="115">
        <f>$C$7+9</f>
        <v>44411</v>
      </c>
      <c r="M7" s="115">
        <f>$C$7+10</f>
        <v>44412</v>
      </c>
      <c r="N7" s="115">
        <f>$C$7+11</f>
        <v>44413</v>
      </c>
      <c r="O7" s="115">
        <f>$C$7+12</f>
        <v>44414</v>
      </c>
      <c r="P7" s="162">
        <f>$C$7+13</f>
        <v>44415</v>
      </c>
      <c r="Q7" s="1"/>
    </row>
    <row r="8" spans="1:17" ht="13.5" thickBot="1" x14ac:dyDescent="0.25">
      <c r="A8" s="118" t="s">
        <v>71</v>
      </c>
      <c r="B8" s="120"/>
      <c r="C8" s="220">
        <f>'12Jul-25Jul'!C8</f>
        <v>0</v>
      </c>
      <c r="D8" s="227">
        <f>'12Jul-25Jul'!D8</f>
        <v>0</v>
      </c>
      <c r="E8" s="230">
        <f>'12Jul-25Jul'!E8</f>
        <v>0.30208333333333331</v>
      </c>
      <c r="F8" s="228">
        <f>'12Jul-25Jul'!F8</f>
        <v>0.30208333333333331</v>
      </c>
      <c r="G8" s="230">
        <f>'12Jul-25Jul'!G8</f>
        <v>0.30208333333333331</v>
      </c>
      <c r="H8" s="228">
        <f>'12Jul-25Jul'!H8</f>
        <v>0.30208333333333331</v>
      </c>
      <c r="I8" s="230">
        <f>'12Jul-25Jul'!I8</f>
        <v>0.30208333333333331</v>
      </c>
      <c r="J8" s="227">
        <f>'12Jul-25Jul'!J8</f>
        <v>0</v>
      </c>
      <c r="K8" s="227">
        <f>'12Jul-25Jul'!K8</f>
        <v>0</v>
      </c>
      <c r="L8" s="230">
        <f>'12Jul-25Jul'!L8</f>
        <v>0.30208333333333331</v>
      </c>
      <c r="M8" s="228">
        <f>'12Jul-25Jul'!M8</f>
        <v>0.30208333333333331</v>
      </c>
      <c r="N8" s="230">
        <f>'12Jul-25Jul'!N8</f>
        <v>0.30208333333333331</v>
      </c>
      <c r="O8" s="228">
        <f>'12Jul-25Jul'!O8</f>
        <v>0.30208333333333331</v>
      </c>
      <c r="P8" s="230">
        <f>'12Jul-25Jul'!P8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t="s">
        <v>79</v>
      </c>
      <c r="F20" s="229" t="s">
        <v>79</v>
      </c>
      <c r="G20" s="231" t="s">
        <v>79</v>
      </c>
      <c r="H20" s="229" t="s">
        <v>79</v>
      </c>
      <c r="I20" s="231" t="s">
        <v>79</v>
      </c>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t="s">
        <v>79</v>
      </c>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-42.895833333333336</v>
      </c>
      <c r="D30" s="226">
        <f t="shared" ref="D30:P30" si="6">C32</f>
        <v>-42.895833333333336</v>
      </c>
      <c r="E30" s="235">
        <f t="shared" si="6"/>
        <v>-42.895833333333336</v>
      </c>
      <c r="F30" s="243">
        <f t="shared" si="6"/>
        <v>-43.197916666666671</v>
      </c>
      <c r="G30" s="235">
        <f t="shared" si="6"/>
        <v>-43.500000000000007</v>
      </c>
      <c r="H30" s="243">
        <f t="shared" si="6"/>
        <v>-43.802083333333343</v>
      </c>
      <c r="I30" s="235">
        <f t="shared" si="6"/>
        <v>-44.104166666666679</v>
      </c>
      <c r="J30" s="226">
        <f t="shared" si="6"/>
        <v>-44.406250000000014</v>
      </c>
      <c r="K30" s="226">
        <f t="shared" si="6"/>
        <v>-44.406250000000014</v>
      </c>
      <c r="L30" s="235">
        <f t="shared" si="6"/>
        <v>-44.406250000000014</v>
      </c>
      <c r="M30" s="243">
        <f t="shared" si="6"/>
        <v>-44.70833333333335</v>
      </c>
      <c r="N30" s="235">
        <f t="shared" si="6"/>
        <v>-45.010416666666686</v>
      </c>
      <c r="O30" s="243">
        <f t="shared" si="6"/>
        <v>-45.312500000000021</v>
      </c>
      <c r="P30" s="239">
        <f t="shared" si="6"/>
        <v>-45.614583333333357</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-42.895833333333336</v>
      </c>
      <c r="D32" s="144">
        <f t="shared" si="8"/>
        <v>-42.895833333333336</v>
      </c>
      <c r="E32" s="144">
        <f t="shared" si="8"/>
        <v>-43.197916666666671</v>
      </c>
      <c r="F32" s="144">
        <f t="shared" si="8"/>
        <v>-43.500000000000007</v>
      </c>
      <c r="G32" s="144">
        <f t="shared" si="8"/>
        <v>-43.802083333333343</v>
      </c>
      <c r="H32" s="144">
        <f t="shared" si="8"/>
        <v>-44.104166666666679</v>
      </c>
      <c r="I32" s="144">
        <f t="shared" si="8"/>
        <v>-44.406250000000014</v>
      </c>
      <c r="J32" s="144">
        <f t="shared" si="8"/>
        <v>-44.406250000000014</v>
      </c>
      <c r="K32" s="144">
        <f t="shared" si="8"/>
        <v>-44.406250000000014</v>
      </c>
      <c r="L32" s="144">
        <f t="shared" si="8"/>
        <v>-44.70833333333335</v>
      </c>
      <c r="M32" s="144">
        <f t="shared" si="8"/>
        <v>-45.010416666666686</v>
      </c>
      <c r="N32" s="144">
        <f t="shared" si="8"/>
        <v>-45.312500000000021</v>
      </c>
      <c r="O32" s="144">
        <f t="shared" si="8"/>
        <v>-45.614583333333357</v>
      </c>
      <c r="P32" s="179">
        <f t="shared" si="8"/>
        <v>-45.916666666666693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-42.895833333333336</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-45.916666666666671</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44402</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44402</v>
      </c>
      <c r="D52" s="88">
        <f>$C$7+1</f>
        <v>44403</v>
      </c>
      <c r="E52" s="88">
        <f>$C$7+2</f>
        <v>44404</v>
      </c>
      <c r="F52" s="88">
        <f>$C$7+3</f>
        <v>44405</v>
      </c>
      <c r="G52" s="88">
        <f>$C$7+4</f>
        <v>44406</v>
      </c>
      <c r="H52" s="88">
        <f>$C$7+5</f>
        <v>44407</v>
      </c>
      <c r="I52" s="88">
        <f>$C$7+6</f>
        <v>44408</v>
      </c>
      <c r="J52" s="88">
        <f>$C$7+7</f>
        <v>44409</v>
      </c>
      <c r="K52" s="88">
        <f>$C$7+8</f>
        <v>44410</v>
      </c>
      <c r="L52" s="88">
        <f>$C$7+9</f>
        <v>44411</v>
      </c>
      <c r="M52" s="88">
        <f>$C$7+10</f>
        <v>44412</v>
      </c>
      <c r="N52" s="88">
        <f>$C$7+11</f>
        <v>44413</v>
      </c>
      <c r="O52" s="88">
        <f>$C$7+12</f>
        <v>44414</v>
      </c>
      <c r="P52" s="89">
        <f>$C$7+13</f>
        <v>44415</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x7hD9cl11j6aS3JCExn1eIHOPUQY2trWWhjWfCQCUcpzScMjt1h45NGqHItNvdcwb438DK88aCjX4W64i9jTgw==" saltValue="S+LRNi0Vtmfm4t7BSdrWVQ==" spinCount="100000" sheet="1" objects="1" scenarios="1"/>
  <mergeCells count="7">
    <mergeCell ref="D3:G3"/>
    <mergeCell ref="D5:G5"/>
    <mergeCell ref="M2:P2"/>
    <mergeCell ref="J34:M34"/>
    <mergeCell ref="M3:P3"/>
    <mergeCell ref="M4:P4"/>
    <mergeCell ref="M5:P5"/>
  </mergeCells>
  <hyperlinks>
    <hyperlink ref="M3:P3" r:id="rId1" display="Workday to apply for Leave" xr:uid="{56D12D64-5711-4DC1-8904-4BF622529DC1}"/>
    <hyperlink ref="M3" r:id="rId2" display="ESS to apply for Leave" xr:uid="{C4FC52B9-55FF-4058-B0D3-217A5F66D3F0}"/>
    <hyperlink ref="M4:M5" r:id="rId3" display="     View Leave and " xr:uid="{0F895BBD-6027-477A-8CE1-CF0F5E6A556B}"/>
    <hyperlink ref="M4:P4" r:id="rId4" display="Leave Entitlements Policy" xr:uid="{A48168C0-1A48-4E0F-9E48-D4967E0EAFE2}"/>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425781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SUM('26Jul-8Aug'!D2,14)</f>
        <v>44416</v>
      </c>
      <c r="E2" s="186" t="s">
        <v>47</v>
      </c>
      <c r="F2" s="187"/>
      <c r="G2" s="188"/>
      <c r="H2" s="189" t="s">
        <v>48</v>
      </c>
      <c r="I2" s="190"/>
      <c r="J2" s="190"/>
      <c r="K2" s="190"/>
      <c r="L2" s="191">
        <f>+'26Jul-8Aug'!K41</f>
        <v>-45.916666666666671</v>
      </c>
      <c r="M2" s="313" t="s">
        <v>49</v>
      </c>
      <c r="N2" s="314"/>
      <c r="O2" s="314"/>
      <c r="P2" s="315"/>
    </row>
    <row r="3" spans="1:17" ht="12.75" customHeight="1" x14ac:dyDescent="0.2">
      <c r="A3" s="60"/>
      <c r="B3" s="12"/>
      <c r="C3" s="118" t="s">
        <v>50</v>
      </c>
      <c r="D3" s="316" t="str">
        <f>+'26Jul-8Aug'!D3</f>
        <v>Your Name Goes Here</v>
      </c>
      <c r="E3" s="317"/>
      <c r="F3" s="317"/>
      <c r="G3" s="318"/>
      <c r="H3" s="122"/>
      <c r="I3" s="120"/>
      <c r="J3" s="120"/>
      <c r="K3" s="120"/>
      <c r="L3" s="121"/>
      <c r="M3" s="319" t="s">
        <v>52</v>
      </c>
      <c r="N3" s="320"/>
      <c r="O3" s="320"/>
      <c r="P3" s="321"/>
    </row>
    <row r="4" spans="1:17" x14ac:dyDescent="0.2">
      <c r="A4" s="60"/>
      <c r="B4" s="12"/>
      <c r="C4" s="118" t="s">
        <v>53</v>
      </c>
      <c r="D4" s="149" t="str">
        <f>+'26Jul-8Aug'!D4</f>
        <v>Pos No.</v>
      </c>
      <c r="E4" s="150"/>
      <c r="F4" s="214" t="s">
        <v>55</v>
      </c>
      <c r="G4" s="151" t="str">
        <f>'26Jul-8Aug'!G4</f>
        <v>Emp ID</v>
      </c>
      <c r="H4" s="122" t="s">
        <v>57</v>
      </c>
      <c r="I4" s="122"/>
      <c r="J4" s="120"/>
      <c r="K4" s="120"/>
      <c r="L4" s="123">
        <f>'26Jul-8Aug'!K78</f>
        <v>0</v>
      </c>
      <c r="M4" s="322" t="s">
        <v>58</v>
      </c>
      <c r="N4" s="322"/>
      <c r="O4" s="322"/>
      <c r="P4" s="322"/>
    </row>
    <row r="5" spans="1:17" ht="13.5" customHeight="1" x14ac:dyDescent="0.2">
      <c r="A5" s="60"/>
      <c r="B5" s="12"/>
      <c r="C5" s="192" t="s">
        <v>59</v>
      </c>
      <c r="D5" s="326" t="str">
        <f>+'26Jul-8Aug'!D5</f>
        <v>Your Org Unit Goes Here</v>
      </c>
      <c r="E5" s="327"/>
      <c r="F5" s="327"/>
      <c r="G5" s="328"/>
      <c r="H5" s="193" t="s">
        <v>61</v>
      </c>
      <c r="I5" s="193"/>
      <c r="J5" s="194"/>
      <c r="K5" s="194"/>
      <c r="L5" s="195" t="str">
        <f>'26Jul-8Aug'!L5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44416</v>
      </c>
      <c r="D7" s="115">
        <f>$C$7+1</f>
        <v>44417</v>
      </c>
      <c r="E7" s="115">
        <f>$C$7+2</f>
        <v>44418</v>
      </c>
      <c r="F7" s="115">
        <f>$C$7+3</f>
        <v>44419</v>
      </c>
      <c r="G7" s="115">
        <f>$C$7+4</f>
        <v>44420</v>
      </c>
      <c r="H7" s="115">
        <f>$C$7+5</f>
        <v>44421</v>
      </c>
      <c r="I7" s="115">
        <f>$C$7+6</f>
        <v>44422</v>
      </c>
      <c r="J7" s="115">
        <f>$C$7+7</f>
        <v>44423</v>
      </c>
      <c r="K7" s="115">
        <f>$C$7+8</f>
        <v>44424</v>
      </c>
      <c r="L7" s="115">
        <f>$C$7+9</f>
        <v>44425</v>
      </c>
      <c r="M7" s="115">
        <f>$C$7+10</f>
        <v>44426</v>
      </c>
      <c r="N7" s="115">
        <f>$C$7+11</f>
        <v>44427</v>
      </c>
      <c r="O7" s="115">
        <f>$C$7+12</f>
        <v>44428</v>
      </c>
      <c r="P7" s="162">
        <f>$C$7+13</f>
        <v>44429</v>
      </c>
      <c r="Q7" s="1"/>
    </row>
    <row r="8" spans="1:17" ht="13.5" thickBot="1" x14ac:dyDescent="0.25">
      <c r="A8" s="118" t="s">
        <v>71</v>
      </c>
      <c r="B8" s="120"/>
      <c r="C8" s="220">
        <f>'26Jul-8Aug'!C8</f>
        <v>0</v>
      </c>
      <c r="D8" s="227">
        <f>'26Jul-8Aug'!D8</f>
        <v>0</v>
      </c>
      <c r="E8" s="230">
        <f>'26Jul-8Aug'!E8</f>
        <v>0.30208333333333331</v>
      </c>
      <c r="F8" s="228">
        <f>'26Jul-8Aug'!F8</f>
        <v>0.30208333333333331</v>
      </c>
      <c r="G8" s="230">
        <f>'26Jul-8Aug'!G8</f>
        <v>0.30208333333333331</v>
      </c>
      <c r="H8" s="228">
        <f>'26Jul-8Aug'!H8</f>
        <v>0.30208333333333331</v>
      </c>
      <c r="I8" s="230">
        <f>'26Jul-8Aug'!I8</f>
        <v>0.30208333333333331</v>
      </c>
      <c r="J8" s="227">
        <f>'26Jul-8Aug'!J8</f>
        <v>0</v>
      </c>
      <c r="K8" s="227">
        <f>'26Jul-8Aug'!K8</f>
        <v>0</v>
      </c>
      <c r="L8" s="230">
        <f>'26Jul-8Aug'!L8</f>
        <v>0.30208333333333331</v>
      </c>
      <c r="M8" s="228">
        <f>'26Jul-8Aug'!M8</f>
        <v>0.30208333333333331</v>
      </c>
      <c r="N8" s="230">
        <f>'26Jul-8Aug'!N8</f>
        <v>0.30208333333333331</v>
      </c>
      <c r="O8" s="228">
        <f>'26Jul-8Aug'!O8</f>
        <v>0.30208333333333331</v>
      </c>
      <c r="P8" s="230">
        <f>'26Jul-8Aug'!P8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v>0.30208333333333331</v>
      </c>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0.30208333333333331</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t="str">
        <f t="shared" si="4"/>
        <v>0:00</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0.30208333333333331</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-45.916666666666671</v>
      </c>
      <c r="D30" s="226">
        <f t="shared" ref="D30:P30" si="6">C32</f>
        <v>-45.916666666666671</v>
      </c>
      <c r="E30" s="235">
        <f t="shared" si="6"/>
        <v>-45.916666666666671</v>
      </c>
      <c r="F30" s="243">
        <f t="shared" si="6"/>
        <v>-46.218750000000007</v>
      </c>
      <c r="G30" s="235">
        <f t="shared" si="6"/>
        <v>-46.520833333333343</v>
      </c>
      <c r="H30" s="243">
        <f t="shared" si="6"/>
        <v>-46.520833333333343</v>
      </c>
      <c r="I30" s="235">
        <f t="shared" si="6"/>
        <v>-46.822916666666679</v>
      </c>
      <c r="J30" s="226">
        <f t="shared" si="6"/>
        <v>-47.125000000000014</v>
      </c>
      <c r="K30" s="226">
        <f t="shared" si="6"/>
        <v>-47.125000000000014</v>
      </c>
      <c r="L30" s="235">
        <f t="shared" si="6"/>
        <v>-47.125000000000014</v>
      </c>
      <c r="M30" s="243">
        <f t="shared" si="6"/>
        <v>-47.42708333333335</v>
      </c>
      <c r="N30" s="235">
        <f t="shared" si="6"/>
        <v>-47.729166666666686</v>
      </c>
      <c r="O30" s="243">
        <f t="shared" si="6"/>
        <v>-48.031250000000021</v>
      </c>
      <c r="P30" s="239">
        <f t="shared" si="6"/>
        <v>-48.333333333333357</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-45.916666666666671</v>
      </c>
      <c r="D32" s="144">
        <f t="shared" si="8"/>
        <v>-45.916666666666671</v>
      </c>
      <c r="E32" s="144">
        <f t="shared" si="8"/>
        <v>-46.218750000000007</v>
      </c>
      <c r="F32" s="144">
        <f t="shared" si="8"/>
        <v>-46.520833333333343</v>
      </c>
      <c r="G32" s="144">
        <f t="shared" si="8"/>
        <v>-46.520833333333343</v>
      </c>
      <c r="H32" s="144">
        <f t="shared" si="8"/>
        <v>-46.822916666666679</v>
      </c>
      <c r="I32" s="144">
        <f t="shared" si="8"/>
        <v>-47.125000000000014</v>
      </c>
      <c r="J32" s="144">
        <f t="shared" si="8"/>
        <v>-47.125000000000014</v>
      </c>
      <c r="K32" s="144">
        <f t="shared" si="8"/>
        <v>-47.125000000000014</v>
      </c>
      <c r="L32" s="144">
        <f t="shared" si="8"/>
        <v>-47.42708333333335</v>
      </c>
      <c r="M32" s="144">
        <f t="shared" si="8"/>
        <v>-47.729166666666686</v>
      </c>
      <c r="N32" s="144">
        <f t="shared" si="8"/>
        <v>-48.031250000000021</v>
      </c>
      <c r="O32" s="144">
        <f t="shared" si="8"/>
        <v>-48.333333333333357</v>
      </c>
      <c r="P32" s="179">
        <f t="shared" si="8"/>
        <v>-48.635416666666693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-45.916666666666671</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0.30208333333333331</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-48.635416666666671</v>
      </c>
      <c r="L41" s="91"/>
      <c r="M41" s="94" t="s">
        <v>112</v>
      </c>
      <c r="N41" s="97">
        <f>SUM(C27:P27)</f>
        <v>2.71875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44416</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44416</v>
      </c>
      <c r="D52" s="88">
        <f>$C$7+1</f>
        <v>44417</v>
      </c>
      <c r="E52" s="88">
        <f>$C$7+2</f>
        <v>44418</v>
      </c>
      <c r="F52" s="88">
        <f>$C$7+3</f>
        <v>44419</v>
      </c>
      <c r="G52" s="88">
        <f>$C$7+4</f>
        <v>44420</v>
      </c>
      <c r="H52" s="88">
        <f>$C$7+5</f>
        <v>44421</v>
      </c>
      <c r="I52" s="88">
        <f>$C$7+6</f>
        <v>44422</v>
      </c>
      <c r="J52" s="88">
        <f>$C$7+7</f>
        <v>44423</v>
      </c>
      <c r="K52" s="88">
        <f>$C$7+8</f>
        <v>44424</v>
      </c>
      <c r="L52" s="88">
        <f>$C$7+9</f>
        <v>44425</v>
      </c>
      <c r="M52" s="88">
        <f>$C$7+10</f>
        <v>44426</v>
      </c>
      <c r="N52" s="88">
        <f>$C$7+11</f>
        <v>44427</v>
      </c>
      <c r="O52" s="88">
        <f>$C$7+12</f>
        <v>44428</v>
      </c>
      <c r="P52" s="89">
        <f>$C$7+13</f>
        <v>44429</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Wpd2eJdQkql44bQ0IkQA5XklSbTlNjKas6HTKBXMiVZHGDpEl0tR8CRDnI1u5i7TkN3LT4C1TOCSG7z+xlrUnQ==" saltValue="3N1xRedPhA/xqBWAZ3CP6g==" spinCount="100000" sheet="1" objects="1" scenarios="1"/>
  <mergeCells count="7">
    <mergeCell ref="D3:G3"/>
    <mergeCell ref="D5:G5"/>
    <mergeCell ref="M2:P2"/>
    <mergeCell ref="J34:M34"/>
    <mergeCell ref="M3:P3"/>
    <mergeCell ref="M4:P4"/>
    <mergeCell ref="M5:P5"/>
  </mergeCells>
  <hyperlinks>
    <hyperlink ref="M3:P3" r:id="rId1" display="Workday to apply for Leave" xr:uid="{8DF3BF54-21D6-42C0-B0ED-015DB7690BDC}"/>
    <hyperlink ref="M3" r:id="rId2" display="ESS to apply for Leave" xr:uid="{FEEC5C20-1566-42F4-BAB8-B3CD31619CD7}"/>
    <hyperlink ref="M4:M5" r:id="rId3" display="     View Leave and " xr:uid="{BBAA8203-EFCC-4EFC-8810-0CF195E1D2A9}"/>
    <hyperlink ref="M4:P4" r:id="rId4" display="Leave Entitlements Policy" xr:uid="{E9F2C40A-2989-4796-AE9E-8AD43DA6D0A5}"/>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425781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SUM('9Aug-22Aug'!D2,14)</f>
        <v>44430</v>
      </c>
      <c r="E2" s="186" t="s">
        <v>47</v>
      </c>
      <c r="F2" s="187"/>
      <c r="G2" s="188"/>
      <c r="H2" s="189" t="s">
        <v>48</v>
      </c>
      <c r="I2" s="190"/>
      <c r="J2" s="190"/>
      <c r="K2" s="190"/>
      <c r="L2" s="191">
        <f>+'9Aug-22Aug'!K41</f>
        <v>-48.635416666666671</v>
      </c>
      <c r="M2" s="313" t="s">
        <v>49</v>
      </c>
      <c r="N2" s="314"/>
      <c r="O2" s="314"/>
      <c r="P2" s="315"/>
    </row>
    <row r="3" spans="1:17" ht="12.75" customHeight="1" x14ac:dyDescent="0.2">
      <c r="A3" s="60"/>
      <c r="B3" s="12"/>
      <c r="C3" s="118" t="s">
        <v>50</v>
      </c>
      <c r="D3" s="316" t="str">
        <f>+'9Aug-22Aug'!D3</f>
        <v>Your Name Goes Here</v>
      </c>
      <c r="E3" s="317"/>
      <c r="F3" s="317"/>
      <c r="G3" s="318"/>
      <c r="H3" s="122"/>
      <c r="I3" s="120"/>
      <c r="J3" s="120"/>
      <c r="K3" s="120"/>
      <c r="L3" s="121"/>
      <c r="M3" s="319" t="s">
        <v>52</v>
      </c>
      <c r="N3" s="320"/>
      <c r="O3" s="320"/>
      <c r="P3" s="321"/>
    </row>
    <row r="4" spans="1:17" x14ac:dyDescent="0.2">
      <c r="A4" s="60"/>
      <c r="B4" s="12"/>
      <c r="C4" s="118" t="s">
        <v>53</v>
      </c>
      <c r="D4" s="149" t="str">
        <f>+'9Aug-22Aug'!D4</f>
        <v>Pos No.</v>
      </c>
      <c r="E4" s="150"/>
      <c r="F4" s="214" t="s">
        <v>55</v>
      </c>
      <c r="G4" s="151" t="str">
        <f>'9Aug-22Aug'!G4</f>
        <v>Emp ID</v>
      </c>
      <c r="H4" s="122" t="s">
        <v>57</v>
      </c>
      <c r="I4" s="122"/>
      <c r="J4" s="120"/>
      <c r="K4" s="120"/>
      <c r="L4" s="123">
        <f>'9Aug-22Aug'!K78</f>
        <v>0</v>
      </c>
      <c r="M4" s="322" t="s">
        <v>58</v>
      </c>
      <c r="N4" s="322"/>
      <c r="O4" s="322"/>
      <c r="P4" s="322"/>
    </row>
    <row r="5" spans="1:17" ht="13.5" customHeight="1" x14ac:dyDescent="0.2">
      <c r="A5" s="60"/>
      <c r="B5" s="12"/>
      <c r="C5" s="192" t="s">
        <v>59</v>
      </c>
      <c r="D5" s="326" t="str">
        <f>+'9Aug-22Aug'!D5</f>
        <v>Your Org Unit Goes Here</v>
      </c>
      <c r="E5" s="327"/>
      <c r="F5" s="327"/>
      <c r="G5" s="328"/>
      <c r="H5" s="193" t="s">
        <v>61</v>
      </c>
      <c r="I5" s="193"/>
      <c r="J5" s="194"/>
      <c r="K5" s="194"/>
      <c r="L5" s="195" t="str">
        <f>'9Aug-22Aug'!L5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44430</v>
      </c>
      <c r="D7" s="115">
        <f>$C$7+1</f>
        <v>44431</v>
      </c>
      <c r="E7" s="115">
        <f>$C$7+2</f>
        <v>44432</v>
      </c>
      <c r="F7" s="115">
        <f>$C$7+3</f>
        <v>44433</v>
      </c>
      <c r="G7" s="115">
        <f>$C$7+4</f>
        <v>44434</v>
      </c>
      <c r="H7" s="115">
        <f>$C$7+5</f>
        <v>44435</v>
      </c>
      <c r="I7" s="115">
        <f>$C$7+6</f>
        <v>44436</v>
      </c>
      <c r="J7" s="115">
        <f>$C$7+7</f>
        <v>44437</v>
      </c>
      <c r="K7" s="115">
        <f>$C$7+8</f>
        <v>44438</v>
      </c>
      <c r="L7" s="115">
        <f>$C$7+9</f>
        <v>44439</v>
      </c>
      <c r="M7" s="115">
        <f>$C$7+10</f>
        <v>44440</v>
      </c>
      <c r="N7" s="115">
        <f>$C$7+11</f>
        <v>44441</v>
      </c>
      <c r="O7" s="115">
        <f>$C$7+12</f>
        <v>44442</v>
      </c>
      <c r="P7" s="162">
        <f>$C$7+13</f>
        <v>44443</v>
      </c>
      <c r="Q7" s="1"/>
    </row>
    <row r="8" spans="1:17" ht="13.5" thickBot="1" x14ac:dyDescent="0.25">
      <c r="A8" s="118" t="s">
        <v>71</v>
      </c>
      <c r="B8" s="120"/>
      <c r="C8" s="220">
        <f>'9Aug-22Aug'!C8</f>
        <v>0</v>
      </c>
      <c r="D8" s="227">
        <f>'9Aug-22Aug'!D8</f>
        <v>0</v>
      </c>
      <c r="E8" s="230">
        <f>'9Aug-22Aug'!E8</f>
        <v>0.30208333333333331</v>
      </c>
      <c r="F8" s="228">
        <f>'9Aug-22Aug'!F8</f>
        <v>0.30208333333333331</v>
      </c>
      <c r="G8" s="230">
        <f>'9Aug-22Aug'!G8</f>
        <v>0.30208333333333331</v>
      </c>
      <c r="H8" s="228">
        <f>'9Aug-22Aug'!H8</f>
        <v>0.30208333333333331</v>
      </c>
      <c r="I8" s="230">
        <f>'9Aug-22Aug'!I8</f>
        <v>0.30208333333333331</v>
      </c>
      <c r="J8" s="227">
        <f>'9Aug-22Aug'!J8</f>
        <v>0</v>
      </c>
      <c r="K8" s="227">
        <f>'9Aug-22Aug'!K8</f>
        <v>0</v>
      </c>
      <c r="L8" s="230">
        <f>'9Aug-22Aug'!L8</f>
        <v>0.30208333333333331</v>
      </c>
      <c r="M8" s="228">
        <f>'9Aug-22Aug'!M8</f>
        <v>0.30208333333333331</v>
      </c>
      <c r="N8" s="230">
        <f>'9Aug-22Aug'!N8</f>
        <v>0.30208333333333331</v>
      </c>
      <c r="O8" s="228">
        <f>'9Aug-22Aug'!O8</f>
        <v>0.30208333333333331</v>
      </c>
      <c r="P8" s="230">
        <f>'9Aug-22Aug'!P8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-48.635416666666671</v>
      </c>
      <c r="D30" s="226">
        <f t="shared" ref="D30:P30" si="6">C32</f>
        <v>-48.635416666666671</v>
      </c>
      <c r="E30" s="235">
        <f t="shared" si="6"/>
        <v>-48.635416666666671</v>
      </c>
      <c r="F30" s="243">
        <f t="shared" si="6"/>
        <v>-48.937500000000007</v>
      </c>
      <c r="G30" s="235">
        <f t="shared" si="6"/>
        <v>-49.239583333333343</v>
      </c>
      <c r="H30" s="243">
        <f t="shared" si="6"/>
        <v>-49.541666666666679</v>
      </c>
      <c r="I30" s="235">
        <f t="shared" si="6"/>
        <v>-49.843750000000014</v>
      </c>
      <c r="J30" s="226">
        <f t="shared" si="6"/>
        <v>-50.14583333333335</v>
      </c>
      <c r="K30" s="226">
        <f t="shared" si="6"/>
        <v>-50.14583333333335</v>
      </c>
      <c r="L30" s="235">
        <f t="shared" si="6"/>
        <v>-50.14583333333335</v>
      </c>
      <c r="M30" s="243">
        <f t="shared" si="6"/>
        <v>-50.447916666666686</v>
      </c>
      <c r="N30" s="235">
        <f t="shared" si="6"/>
        <v>-50.750000000000021</v>
      </c>
      <c r="O30" s="243">
        <f t="shared" si="6"/>
        <v>-51.052083333333357</v>
      </c>
      <c r="P30" s="239">
        <f t="shared" si="6"/>
        <v>-51.354166666666693</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-48.635416666666671</v>
      </c>
      <c r="D32" s="144">
        <f t="shared" si="8"/>
        <v>-48.635416666666671</v>
      </c>
      <c r="E32" s="144">
        <f t="shared" si="8"/>
        <v>-48.937500000000007</v>
      </c>
      <c r="F32" s="144">
        <f t="shared" si="8"/>
        <v>-49.239583333333343</v>
      </c>
      <c r="G32" s="144">
        <f t="shared" si="8"/>
        <v>-49.541666666666679</v>
      </c>
      <c r="H32" s="144">
        <f t="shared" si="8"/>
        <v>-49.843750000000014</v>
      </c>
      <c r="I32" s="144">
        <f t="shared" si="8"/>
        <v>-50.14583333333335</v>
      </c>
      <c r="J32" s="144">
        <f t="shared" si="8"/>
        <v>-50.14583333333335</v>
      </c>
      <c r="K32" s="144">
        <f t="shared" si="8"/>
        <v>-50.14583333333335</v>
      </c>
      <c r="L32" s="144">
        <f t="shared" si="8"/>
        <v>-50.447916666666686</v>
      </c>
      <c r="M32" s="144">
        <f t="shared" si="8"/>
        <v>-50.750000000000021</v>
      </c>
      <c r="N32" s="144">
        <f t="shared" si="8"/>
        <v>-51.052083333333357</v>
      </c>
      <c r="O32" s="144">
        <f t="shared" si="8"/>
        <v>-51.354166666666693</v>
      </c>
      <c r="P32" s="179">
        <f t="shared" si="8"/>
        <v>-51.656250000000028</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-48.635416666666671</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-51.656250000000007</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44430</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44430</v>
      </c>
      <c r="D52" s="88">
        <f>$C$7+1</f>
        <v>44431</v>
      </c>
      <c r="E52" s="88">
        <f>$C$7+2</f>
        <v>44432</v>
      </c>
      <c r="F52" s="88">
        <f>$C$7+3</f>
        <v>44433</v>
      </c>
      <c r="G52" s="88">
        <f>$C$7+4</f>
        <v>44434</v>
      </c>
      <c r="H52" s="88">
        <f>$C$7+5</f>
        <v>44435</v>
      </c>
      <c r="I52" s="88">
        <f>$C$7+6</f>
        <v>44436</v>
      </c>
      <c r="J52" s="88">
        <f>$C$7+7</f>
        <v>44437</v>
      </c>
      <c r="K52" s="88">
        <f>$C$7+8</f>
        <v>44438</v>
      </c>
      <c r="L52" s="88">
        <f>$C$7+9</f>
        <v>44439</v>
      </c>
      <c r="M52" s="88">
        <f>$C$7+10</f>
        <v>44440</v>
      </c>
      <c r="N52" s="88">
        <f>$C$7+11</f>
        <v>44441</v>
      </c>
      <c r="O52" s="88">
        <f>$C$7+12</f>
        <v>44442</v>
      </c>
      <c r="P52" s="89">
        <f>$C$7+13</f>
        <v>44443</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mVzvMOql1HtOc2BIELeePTsi44cornwPwKoQw0ZUIan2AQAxwNkhIgo58wQUtO7dvVX3uZU39zy8r0gFe+Gq8A==" saltValue="hwm/207btiKbyjBWy4MSbA==" spinCount="100000" sheet="1" objects="1" scenarios="1"/>
  <mergeCells count="7">
    <mergeCell ref="D3:G3"/>
    <mergeCell ref="D5:G5"/>
    <mergeCell ref="M2:P2"/>
    <mergeCell ref="J34:M34"/>
    <mergeCell ref="M3:P3"/>
    <mergeCell ref="M4:P4"/>
    <mergeCell ref="M5:P5"/>
  </mergeCells>
  <hyperlinks>
    <hyperlink ref="M3:P3" r:id="rId1" display="Workday to apply for Leave" xr:uid="{C4B93C31-717C-4CA6-AA49-81022589281F}"/>
    <hyperlink ref="M3" r:id="rId2" display="ESS to apply for Leave" xr:uid="{5D08FB8F-56A8-4E60-895C-510BE7CE953E}"/>
    <hyperlink ref="M4:M5" r:id="rId3" display="     View Leave and " xr:uid="{CB41C452-6AB4-4F2F-92FF-1F8566DDB2F0}"/>
    <hyperlink ref="M4:P4" r:id="rId4" display="Leave Entitlements Policy" xr:uid="{1AB2261D-9547-44B2-9856-748B8F6360BA}"/>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4F8EB-BFC6-4FFB-B66E-A9026825DC93}">
  <sheetPr>
    <tabColor theme="5"/>
    <pageSetUpPr autoPageBreaks="0"/>
  </sheetPr>
  <dimension ref="A1:Q89"/>
  <sheetViews>
    <sheetView zoomScaleNormal="100" workbookViewId="0">
      <selection activeCell="T17" sqref="T17"/>
    </sheetView>
  </sheetViews>
  <sheetFormatPr defaultColWidth="11.42578125" defaultRowHeight="12.75" x14ac:dyDescent="0.2"/>
  <cols>
    <col min="2" max="2" width="15.85546875" customWidth="1"/>
    <col min="3" max="16" width="11.42578125" customWidth="1"/>
  </cols>
  <sheetData>
    <row r="1" spans="1:17" ht="22.5" customHeight="1" thickBot="1" x14ac:dyDescent="0.3">
      <c r="A1" s="155"/>
      <c r="B1" s="27"/>
      <c r="C1" s="156" t="s">
        <v>0</v>
      </c>
      <c r="D1" s="27"/>
      <c r="E1" s="27"/>
      <c r="F1" s="27"/>
      <c r="G1" s="157"/>
      <c r="H1" s="158"/>
      <c r="I1" s="159"/>
      <c r="J1" s="158"/>
      <c r="K1" s="160"/>
      <c r="L1" s="27"/>
      <c r="M1" s="27"/>
      <c r="N1" s="27"/>
      <c r="O1" s="27"/>
      <c r="P1" s="28"/>
    </row>
    <row r="2" spans="1:17" ht="12.75" customHeight="1" x14ac:dyDescent="0.2">
      <c r="A2" s="60"/>
      <c r="B2" s="12"/>
      <c r="C2" s="116" t="s">
        <v>46</v>
      </c>
      <c r="D2" s="152">
        <v>44192</v>
      </c>
      <c r="E2" s="147" t="s">
        <v>47</v>
      </c>
      <c r="F2" s="148"/>
      <c r="G2" s="153"/>
      <c r="H2" s="154" t="s">
        <v>48</v>
      </c>
      <c r="I2" s="119"/>
      <c r="J2" s="119"/>
      <c r="K2" s="119"/>
      <c r="L2" s="249">
        <v>0</v>
      </c>
      <c r="M2" s="313" t="s">
        <v>49</v>
      </c>
      <c r="N2" s="314"/>
      <c r="O2" s="314"/>
      <c r="P2" s="315"/>
    </row>
    <row r="3" spans="1:17" ht="12.75" customHeight="1" x14ac:dyDescent="0.2">
      <c r="A3" s="60"/>
      <c r="B3" s="12"/>
      <c r="C3" s="117" t="s">
        <v>50</v>
      </c>
      <c r="D3" s="316" t="s">
        <v>51</v>
      </c>
      <c r="E3" s="317"/>
      <c r="F3" s="317"/>
      <c r="G3" s="318"/>
      <c r="H3" s="122"/>
      <c r="I3" s="120"/>
      <c r="J3" s="120"/>
      <c r="K3" s="120"/>
      <c r="L3" s="121"/>
      <c r="M3" s="319" t="s">
        <v>52</v>
      </c>
      <c r="N3" s="320"/>
      <c r="O3" s="320"/>
      <c r="P3" s="321"/>
    </row>
    <row r="4" spans="1:17" x14ac:dyDescent="0.2">
      <c r="A4" s="60"/>
      <c r="B4" s="12"/>
      <c r="C4" s="118" t="s">
        <v>53</v>
      </c>
      <c r="D4" s="149" t="s">
        <v>54</v>
      </c>
      <c r="E4" s="150"/>
      <c r="F4" s="214" t="s">
        <v>55</v>
      </c>
      <c r="G4" s="213" t="s">
        <v>56</v>
      </c>
      <c r="H4" s="122" t="s">
        <v>57</v>
      </c>
      <c r="I4" s="122"/>
      <c r="J4" s="120"/>
      <c r="K4" s="120"/>
      <c r="L4" s="123">
        <v>0</v>
      </c>
      <c r="M4" s="322" t="s">
        <v>58</v>
      </c>
      <c r="N4" s="322"/>
      <c r="O4" s="322"/>
      <c r="P4" s="322"/>
    </row>
    <row r="5" spans="1:17" ht="13.5" thickBot="1" x14ac:dyDescent="0.25">
      <c r="A5" s="60"/>
      <c r="B5" s="12"/>
      <c r="C5" s="117" t="s">
        <v>59</v>
      </c>
      <c r="D5" s="316" t="s">
        <v>60</v>
      </c>
      <c r="E5" s="317"/>
      <c r="F5" s="317"/>
      <c r="G5" s="318"/>
      <c r="H5" s="124" t="s">
        <v>61</v>
      </c>
      <c r="I5" s="124"/>
      <c r="J5" s="125"/>
      <c r="K5" s="125"/>
      <c r="L5" s="126" t="s">
        <v>62</v>
      </c>
      <c r="M5" s="323" t="s">
        <v>63</v>
      </c>
      <c r="N5" s="324"/>
      <c r="O5" s="324"/>
      <c r="P5" s="325"/>
    </row>
    <row r="6" spans="1:17" x14ac:dyDescent="0.2">
      <c r="A6" s="60"/>
      <c r="B6" s="13"/>
      <c r="C6" s="112" t="s">
        <v>64</v>
      </c>
      <c r="D6" s="146" t="s">
        <v>65</v>
      </c>
      <c r="E6" s="146" t="s">
        <v>66</v>
      </c>
      <c r="F6" s="146" t="s">
        <v>67</v>
      </c>
      <c r="G6" s="146" t="s">
        <v>68</v>
      </c>
      <c r="H6" s="113" t="s">
        <v>69</v>
      </c>
      <c r="I6" s="113" t="s">
        <v>70</v>
      </c>
      <c r="J6" s="113" t="s">
        <v>64</v>
      </c>
      <c r="K6" s="113" t="s">
        <v>65</v>
      </c>
      <c r="L6" s="113" t="s">
        <v>66</v>
      </c>
      <c r="M6" s="113" t="s">
        <v>67</v>
      </c>
      <c r="N6" s="113" t="s">
        <v>68</v>
      </c>
      <c r="O6" s="113" t="s">
        <v>69</v>
      </c>
      <c r="P6" s="161" t="s">
        <v>70</v>
      </c>
    </row>
    <row r="7" spans="1:17" ht="13.5" thickBot="1" x14ac:dyDescent="0.25">
      <c r="A7" s="60"/>
      <c r="B7" s="13"/>
      <c r="C7" s="114">
        <f>D2</f>
        <v>44192</v>
      </c>
      <c r="D7" s="115">
        <f>$C$7+1</f>
        <v>44193</v>
      </c>
      <c r="E7" s="115">
        <f>$C$7+2</f>
        <v>44194</v>
      </c>
      <c r="F7" s="115">
        <f>$C$7+3</f>
        <v>44195</v>
      </c>
      <c r="G7" s="115">
        <f>$C$7+4</f>
        <v>44196</v>
      </c>
      <c r="H7" s="115">
        <f>$C$7+5</f>
        <v>44197</v>
      </c>
      <c r="I7" s="115">
        <f>$C$7+6</f>
        <v>44198</v>
      </c>
      <c r="J7" s="115">
        <f>$C$7+7</f>
        <v>44199</v>
      </c>
      <c r="K7" s="115">
        <f>$C$7+8</f>
        <v>44200</v>
      </c>
      <c r="L7" s="115">
        <f>$C$7+9</f>
        <v>44201</v>
      </c>
      <c r="M7" s="115">
        <f>$C$7+10</f>
        <v>44202</v>
      </c>
      <c r="N7" s="115">
        <f>$C$7+11</f>
        <v>44203</v>
      </c>
      <c r="O7" s="115">
        <f>$C$7+12</f>
        <v>44204</v>
      </c>
      <c r="P7" s="162">
        <f>$C$7+13</f>
        <v>44205</v>
      </c>
      <c r="Q7" s="1"/>
    </row>
    <row r="8" spans="1:17" ht="13.5" thickBot="1" x14ac:dyDescent="0.25">
      <c r="A8" s="118" t="s">
        <v>71</v>
      </c>
      <c r="B8" s="120"/>
      <c r="C8" s="220">
        <v>0</v>
      </c>
      <c r="D8" s="227">
        <v>0</v>
      </c>
      <c r="E8" s="230">
        <v>0.30208333333333331</v>
      </c>
      <c r="F8" s="230">
        <v>0.30208333333333331</v>
      </c>
      <c r="G8" s="230">
        <v>0.30208333333333331</v>
      </c>
      <c r="H8" s="228">
        <v>0.30208333333333331</v>
      </c>
      <c r="I8" s="230">
        <v>0.30208333333333331</v>
      </c>
      <c r="J8" s="227">
        <v>0</v>
      </c>
      <c r="K8" s="227">
        <v>0</v>
      </c>
      <c r="L8" s="230">
        <v>0.30208333333333331</v>
      </c>
      <c r="M8" s="228">
        <v>0.30208333333333331</v>
      </c>
      <c r="N8" s="230">
        <v>0.30208333333333331</v>
      </c>
      <c r="O8" s="228">
        <v>0.30208333333333331</v>
      </c>
      <c r="P8" s="230">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t="s">
        <v>79</v>
      </c>
      <c r="F20" s="229" t="s">
        <v>79</v>
      </c>
      <c r="G20" s="231" t="s">
        <v>79</v>
      </c>
      <c r="H20" s="229" t="s">
        <v>79</v>
      </c>
      <c r="I20" s="231" t="s">
        <v>79</v>
      </c>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v>0.30208333333333331</v>
      </c>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0.30208333333333331</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t="str">
        <f t="shared" si="4"/>
        <v>0:00</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0.30208333333333331</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0</v>
      </c>
      <c r="D30" s="226">
        <f t="shared" ref="D30:P30" si="6">C32</f>
        <v>0</v>
      </c>
      <c r="E30" s="235">
        <f t="shared" si="6"/>
        <v>0</v>
      </c>
      <c r="F30" s="243">
        <f t="shared" si="6"/>
        <v>-0.30208333333333331</v>
      </c>
      <c r="G30" s="235">
        <f t="shared" si="6"/>
        <v>-0.60416666666666663</v>
      </c>
      <c r="H30" s="243">
        <f t="shared" si="6"/>
        <v>-0.60416666666666663</v>
      </c>
      <c r="I30" s="235">
        <f t="shared" si="6"/>
        <v>-0.90625</v>
      </c>
      <c r="J30" s="250">
        <f t="shared" si="6"/>
        <v>-1.2083333333333333</v>
      </c>
      <c r="K30" s="250">
        <f t="shared" si="6"/>
        <v>-1.2083333333333333</v>
      </c>
      <c r="L30" s="235">
        <f t="shared" si="6"/>
        <v>-1.2083333333333333</v>
      </c>
      <c r="M30" s="243">
        <f t="shared" si="6"/>
        <v>-1.5104166666666665</v>
      </c>
      <c r="N30" s="235">
        <f t="shared" si="6"/>
        <v>-1.8124999999999998</v>
      </c>
      <c r="O30" s="243">
        <f t="shared" si="6"/>
        <v>-2.114583333333333</v>
      </c>
      <c r="P30" s="239">
        <f t="shared" si="6"/>
        <v>-2.4166666666666665</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v>
      </c>
      <c r="H31" s="243">
        <f t="shared" si="7"/>
        <v>-0.30208333333333331</v>
      </c>
      <c r="I31" s="235">
        <f t="shared" si="7"/>
        <v>-0.30208333333333331</v>
      </c>
      <c r="J31" s="250">
        <f t="shared" si="7"/>
        <v>0</v>
      </c>
      <c r="K31" s="250">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0</v>
      </c>
      <c r="D32" s="144">
        <f t="shared" si="8"/>
        <v>0</v>
      </c>
      <c r="E32" s="144">
        <f t="shared" si="8"/>
        <v>-0.30208333333333331</v>
      </c>
      <c r="F32" s="144">
        <f t="shared" si="8"/>
        <v>-0.60416666666666663</v>
      </c>
      <c r="G32" s="144">
        <f t="shared" si="8"/>
        <v>-0.60416666666666663</v>
      </c>
      <c r="H32" s="144">
        <f t="shared" si="8"/>
        <v>-0.90625</v>
      </c>
      <c r="I32" s="144">
        <f t="shared" si="8"/>
        <v>-1.2083333333333333</v>
      </c>
      <c r="J32" s="144">
        <f t="shared" si="8"/>
        <v>-1.2083333333333333</v>
      </c>
      <c r="K32" s="144">
        <f t="shared" si="8"/>
        <v>-1.2083333333333333</v>
      </c>
      <c r="L32" s="144">
        <f t="shared" si="8"/>
        <v>-1.5104166666666665</v>
      </c>
      <c r="M32" s="144">
        <f t="shared" si="8"/>
        <v>-1.8124999999999998</v>
      </c>
      <c r="N32" s="144">
        <f t="shared" si="8"/>
        <v>-2.114583333333333</v>
      </c>
      <c r="O32" s="144">
        <f t="shared" si="8"/>
        <v>-2.4166666666666665</v>
      </c>
      <c r="P32" s="179">
        <f t="shared" si="8"/>
        <v>-2.71875</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0</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0.30208333333333331</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-2.71875</v>
      </c>
      <c r="L41" s="91"/>
      <c r="M41" s="94" t="s">
        <v>112</v>
      </c>
      <c r="N41" s="97">
        <f>SUM(C27:P27)</f>
        <v>2.71875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x14ac:dyDescent="0.2">
      <c r="A44" s="12"/>
      <c r="B44" s="12"/>
      <c r="C44" s="12"/>
      <c r="D44" s="12"/>
      <c r="E44" s="12"/>
      <c r="F44" s="12"/>
      <c r="G44" s="12"/>
      <c r="H44" s="12"/>
      <c r="I44" s="12"/>
      <c r="J44" s="12"/>
      <c r="K44" s="12"/>
      <c r="L44" s="12"/>
      <c r="M44" s="12"/>
      <c r="N44" s="12"/>
      <c r="O44" s="12"/>
      <c r="P44" s="12"/>
    </row>
    <row r="45" spans="1:16" ht="13.5"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256" t="s">
        <v>46</v>
      </c>
      <c r="D47" s="257">
        <f>D2</f>
        <v>44192</v>
      </c>
      <c r="E47" s="258" t="s">
        <v>47</v>
      </c>
      <c r="F47" s="258"/>
      <c r="G47" s="258"/>
      <c r="H47" s="258"/>
      <c r="I47" s="258"/>
      <c r="J47" s="258"/>
      <c r="K47" s="258"/>
      <c r="L47" s="258"/>
      <c r="M47" s="258"/>
      <c r="N47" s="258"/>
      <c r="O47" s="258"/>
      <c r="P47" s="259"/>
    </row>
    <row r="48" spans="1:16" x14ac:dyDescent="0.2">
      <c r="A48" s="11"/>
      <c r="B48" s="12"/>
      <c r="C48" s="260" t="s">
        <v>50</v>
      </c>
      <c r="D48" s="261" t="str">
        <f>D3</f>
        <v>Your Name Goes Here</v>
      </c>
      <c r="E48" s="261"/>
      <c r="F48" s="261"/>
      <c r="G48" s="261"/>
      <c r="H48" s="261"/>
      <c r="I48" s="261"/>
      <c r="J48" s="261"/>
      <c r="K48" s="261"/>
      <c r="L48" s="261"/>
      <c r="M48" s="261"/>
      <c r="N48" s="261"/>
      <c r="O48" s="261"/>
      <c r="P48" s="262"/>
    </row>
    <row r="49" spans="1:17" x14ac:dyDescent="0.2">
      <c r="A49" s="11"/>
      <c r="B49" s="12"/>
      <c r="C49" s="260" t="s">
        <v>53</v>
      </c>
      <c r="D49" s="261" t="str">
        <f>D4</f>
        <v>Pos No.</v>
      </c>
      <c r="E49" s="261"/>
      <c r="F49" s="261"/>
      <c r="G49" s="261"/>
      <c r="H49" s="261"/>
      <c r="I49" s="261"/>
      <c r="J49" s="261"/>
      <c r="K49" s="261"/>
      <c r="L49" s="261"/>
      <c r="M49" s="261"/>
      <c r="N49" s="261"/>
      <c r="O49" s="261"/>
      <c r="P49" s="262"/>
    </row>
    <row r="50" spans="1:17" ht="13.5" thickBot="1" x14ac:dyDescent="0.25">
      <c r="A50" s="11"/>
      <c r="B50" s="12"/>
      <c r="C50" s="263" t="s">
        <v>59</v>
      </c>
      <c r="D50" s="264" t="str">
        <f>D5</f>
        <v>Your Org Unit Goes Here</v>
      </c>
      <c r="E50" s="264"/>
      <c r="F50" s="264"/>
      <c r="G50" s="264"/>
      <c r="H50" s="264"/>
      <c r="I50" s="264"/>
      <c r="J50" s="264"/>
      <c r="K50" s="264"/>
      <c r="L50" s="264"/>
      <c r="M50" s="264"/>
      <c r="N50" s="264"/>
      <c r="O50" s="264"/>
      <c r="P50" s="265"/>
    </row>
    <row r="51" spans="1:17" x14ac:dyDescent="0.2">
      <c r="A51" s="11"/>
      <c r="B51" s="13"/>
      <c r="C51" s="266" t="s">
        <v>64</v>
      </c>
      <c r="D51" s="146" t="s">
        <v>65</v>
      </c>
      <c r="E51" s="146" t="s">
        <v>66</v>
      </c>
      <c r="F51" s="146" t="s">
        <v>67</v>
      </c>
      <c r="G51" s="146" t="s">
        <v>68</v>
      </c>
      <c r="H51" s="146" t="s">
        <v>69</v>
      </c>
      <c r="I51" s="146" t="s">
        <v>70</v>
      </c>
      <c r="J51" s="146" t="s">
        <v>64</v>
      </c>
      <c r="K51" s="146" t="s">
        <v>65</v>
      </c>
      <c r="L51" s="146" t="s">
        <v>66</v>
      </c>
      <c r="M51" s="146" t="s">
        <v>67</v>
      </c>
      <c r="N51" s="146" t="s">
        <v>68</v>
      </c>
      <c r="O51" s="146" t="s">
        <v>69</v>
      </c>
      <c r="P51" s="267" t="s">
        <v>70</v>
      </c>
    </row>
    <row r="52" spans="1:17" ht="13.5" thickBot="1" x14ac:dyDescent="0.25">
      <c r="A52" s="11"/>
      <c r="B52" s="13"/>
      <c r="C52" s="253">
        <f>C7</f>
        <v>44192</v>
      </c>
      <c r="D52" s="254">
        <f>$C$7+1</f>
        <v>44193</v>
      </c>
      <c r="E52" s="254">
        <f>$C$7+2</f>
        <v>44194</v>
      </c>
      <c r="F52" s="254">
        <f>$C$7+3</f>
        <v>44195</v>
      </c>
      <c r="G52" s="254">
        <f>$C$7+4</f>
        <v>44196</v>
      </c>
      <c r="H52" s="254">
        <f>$C$7+5</f>
        <v>44197</v>
      </c>
      <c r="I52" s="254">
        <f>$C$7+6</f>
        <v>44198</v>
      </c>
      <c r="J52" s="254">
        <f>$C$7+7</f>
        <v>44199</v>
      </c>
      <c r="K52" s="254">
        <f>$C$7+8</f>
        <v>44200</v>
      </c>
      <c r="L52" s="254">
        <f>$C$7+9</f>
        <v>44201</v>
      </c>
      <c r="M52" s="254">
        <f>$C$7+10</f>
        <v>44202</v>
      </c>
      <c r="N52" s="254">
        <f>$C$7+11</f>
        <v>44203</v>
      </c>
      <c r="O52" s="254">
        <f>$C$7+12</f>
        <v>44204</v>
      </c>
      <c r="P52" s="255">
        <f>$C$7+13</f>
        <v>44205</v>
      </c>
      <c r="Q52" s="1"/>
    </row>
    <row r="53" spans="1:17" ht="13.5" thickBot="1" x14ac:dyDescent="0.25">
      <c r="A53" s="15" t="s">
        <v>71</v>
      </c>
      <c r="B53" s="12"/>
      <c r="C53" s="268">
        <f>C8</f>
        <v>0</v>
      </c>
      <c r="D53" s="269">
        <f t="shared" ref="D53:P53" si="9">D8</f>
        <v>0</v>
      </c>
      <c r="E53" s="269">
        <f t="shared" si="9"/>
        <v>0.30208333333333331</v>
      </c>
      <c r="F53" s="269">
        <f t="shared" si="9"/>
        <v>0.30208333333333331</v>
      </c>
      <c r="G53" s="269">
        <f t="shared" si="9"/>
        <v>0.30208333333333331</v>
      </c>
      <c r="H53" s="269">
        <f t="shared" si="9"/>
        <v>0.30208333333333331</v>
      </c>
      <c r="I53" s="269">
        <f t="shared" si="9"/>
        <v>0.30208333333333331</v>
      </c>
      <c r="J53" s="269">
        <f t="shared" si="9"/>
        <v>0</v>
      </c>
      <c r="K53" s="269">
        <f t="shared" si="9"/>
        <v>0</v>
      </c>
      <c r="L53" s="269">
        <f t="shared" si="9"/>
        <v>0.30208333333333331</v>
      </c>
      <c r="M53" s="269">
        <f t="shared" si="9"/>
        <v>0.30208333333333331</v>
      </c>
      <c r="N53" s="269">
        <f t="shared" si="9"/>
        <v>0.30208333333333331</v>
      </c>
      <c r="O53" s="269">
        <f t="shared" si="9"/>
        <v>0.30208333333333331</v>
      </c>
      <c r="P53" s="270">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ht="5.25" customHeight="1"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2" t="s">
        <v>75</v>
      </c>
      <c r="C60" s="23">
        <f t="shared" ref="C60:P60" si="11">(C57-C56)+(C59-C58)</f>
        <v>0</v>
      </c>
      <c r="D60" s="24">
        <f t="shared" si="11"/>
        <v>0</v>
      </c>
      <c r="E60" s="24">
        <f t="shared" si="11"/>
        <v>0</v>
      </c>
      <c r="F60" s="24">
        <f t="shared" si="11"/>
        <v>0</v>
      </c>
      <c r="G60" s="24">
        <f t="shared" si="11"/>
        <v>0</v>
      </c>
      <c r="H60" s="24">
        <f t="shared" si="11"/>
        <v>0</v>
      </c>
      <c r="I60" s="24">
        <f t="shared" si="11"/>
        <v>0</v>
      </c>
      <c r="J60" s="24">
        <f t="shared" si="11"/>
        <v>0</v>
      </c>
      <c r="K60" s="24">
        <f t="shared" si="11"/>
        <v>0</v>
      </c>
      <c r="L60" s="24">
        <f t="shared" si="11"/>
        <v>0</v>
      </c>
      <c r="M60" s="24">
        <f t="shared" si="11"/>
        <v>0</v>
      </c>
      <c r="N60" s="24">
        <f t="shared" si="11"/>
        <v>0</v>
      </c>
      <c r="O60" s="24">
        <f t="shared" si="11"/>
        <v>0</v>
      </c>
      <c r="P60" s="25">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53">
        <f t="shared" ref="C69:P69" si="13">(C66*1.5)+(C67*2)+(C68*2.5)</f>
        <v>0</v>
      </c>
      <c r="D69" s="53">
        <f t="shared" si="13"/>
        <v>0</v>
      </c>
      <c r="E69" s="53">
        <f t="shared" si="13"/>
        <v>0</v>
      </c>
      <c r="F69" s="53">
        <f t="shared" si="13"/>
        <v>0</v>
      </c>
      <c r="G69" s="53">
        <f t="shared" si="13"/>
        <v>0</v>
      </c>
      <c r="H69" s="53">
        <f t="shared" si="13"/>
        <v>0</v>
      </c>
      <c r="I69" s="53">
        <f t="shared" si="13"/>
        <v>0</v>
      </c>
      <c r="J69" s="53">
        <f t="shared" si="13"/>
        <v>0</v>
      </c>
      <c r="K69" s="53">
        <f t="shared" si="13"/>
        <v>0</v>
      </c>
      <c r="L69" s="53">
        <f t="shared" si="13"/>
        <v>0</v>
      </c>
      <c r="M69" s="53">
        <f t="shared" si="13"/>
        <v>0</v>
      </c>
      <c r="N69" s="53">
        <f t="shared" si="13"/>
        <v>0</v>
      </c>
      <c r="O69" s="53">
        <f t="shared" si="13"/>
        <v>0</v>
      </c>
      <c r="P69" s="58">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esLWJGkIJmsATmZWSoQscIPO2dkBDCnV27TaMvlERiBaR27Xi0plNEKzWgtfVhOyU3RRSp5xpWHpJ89Xq73V1A==" saltValue="VajGZUuy76v2Ycv/kRHmMA==" spinCount="100000" sheet="1" objects="1" scenarios="1"/>
  <mergeCells count="7">
    <mergeCell ref="J34:M34"/>
    <mergeCell ref="M2:P2"/>
    <mergeCell ref="D3:G3"/>
    <mergeCell ref="M3:P3"/>
    <mergeCell ref="M4:P4"/>
    <mergeCell ref="D5:G5"/>
    <mergeCell ref="M5:P5"/>
  </mergeCells>
  <hyperlinks>
    <hyperlink ref="M3:P3" r:id="rId1" display="Workday to apply for Leave" xr:uid="{9426B45A-71ED-491D-8C81-92A35215B92D}"/>
    <hyperlink ref="M3" r:id="rId2" display="ESS to apply for Leave" xr:uid="{C86B67A6-3DF0-4837-B0A5-14D31CC4930E}"/>
    <hyperlink ref="M4:M5" r:id="rId3" display="     View Leave and " xr:uid="{91918F2F-1DA5-4633-9A6A-F179F949120C}"/>
    <hyperlink ref="M4:P4" r:id="rId4" display="Leave Entitlements Policy" xr:uid="{7C9A8A66-407B-4674-8DAC-F84DC880ABB1}"/>
  </hyperlinks>
  <printOptions horizont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5" max="16383" man="1"/>
  </rowBreaks>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57031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SUM('23Aug-5Sep'!D2,14)</f>
        <v>44444</v>
      </c>
      <c r="E2" s="186" t="s">
        <v>47</v>
      </c>
      <c r="F2" s="187"/>
      <c r="G2" s="188"/>
      <c r="H2" s="189" t="s">
        <v>48</v>
      </c>
      <c r="I2" s="190"/>
      <c r="J2" s="190"/>
      <c r="K2" s="190"/>
      <c r="L2" s="191">
        <f>+'23Aug-5Sep'!K41</f>
        <v>-51.656250000000007</v>
      </c>
      <c r="M2" s="313" t="s">
        <v>49</v>
      </c>
      <c r="N2" s="314"/>
      <c r="O2" s="314"/>
      <c r="P2" s="315"/>
    </row>
    <row r="3" spans="1:17" ht="12.75" customHeight="1" x14ac:dyDescent="0.2">
      <c r="A3" s="60"/>
      <c r="B3" s="12"/>
      <c r="C3" s="118" t="s">
        <v>50</v>
      </c>
      <c r="D3" s="316" t="str">
        <f>+'23Aug-5Sep'!D3</f>
        <v>Your Name Goes Here</v>
      </c>
      <c r="E3" s="317"/>
      <c r="F3" s="317"/>
      <c r="G3" s="318"/>
      <c r="H3" s="122"/>
      <c r="I3" s="120"/>
      <c r="J3" s="120"/>
      <c r="K3" s="120"/>
      <c r="L3" s="121"/>
      <c r="M3" s="319" t="s">
        <v>52</v>
      </c>
      <c r="N3" s="320"/>
      <c r="O3" s="320"/>
      <c r="P3" s="321"/>
    </row>
    <row r="4" spans="1:17" x14ac:dyDescent="0.2">
      <c r="A4" s="60"/>
      <c r="B4" s="12"/>
      <c r="C4" s="118" t="s">
        <v>53</v>
      </c>
      <c r="D4" s="149" t="str">
        <f>+'23Aug-5Sep'!D4</f>
        <v>Pos No.</v>
      </c>
      <c r="E4" s="150"/>
      <c r="F4" s="214" t="s">
        <v>55</v>
      </c>
      <c r="G4" s="151" t="str">
        <f>'23Aug-5Sep'!G4</f>
        <v>Emp ID</v>
      </c>
      <c r="H4" s="122" t="s">
        <v>57</v>
      </c>
      <c r="I4" s="122"/>
      <c r="J4" s="120"/>
      <c r="K4" s="120"/>
      <c r="L4" s="123">
        <f>'23Aug-5Sep'!K78</f>
        <v>0</v>
      </c>
      <c r="M4" s="322" t="s">
        <v>58</v>
      </c>
      <c r="N4" s="322"/>
      <c r="O4" s="322"/>
      <c r="P4" s="322"/>
    </row>
    <row r="5" spans="1:17" ht="13.5" customHeight="1" x14ac:dyDescent="0.2">
      <c r="A5" s="60"/>
      <c r="B5" s="12"/>
      <c r="C5" s="192" t="s">
        <v>59</v>
      </c>
      <c r="D5" s="326" t="str">
        <f>+'23Aug-5Sep'!D5</f>
        <v>Your Org Unit Goes Here</v>
      </c>
      <c r="E5" s="327"/>
      <c r="F5" s="327"/>
      <c r="G5" s="328"/>
      <c r="H5" s="193" t="s">
        <v>61</v>
      </c>
      <c r="I5" s="193"/>
      <c r="J5" s="194"/>
      <c r="K5" s="194"/>
      <c r="L5" s="195" t="str">
        <f>'23Aug-5Sep'!L5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44444</v>
      </c>
      <c r="D7" s="115">
        <f>$C$7+1</f>
        <v>44445</v>
      </c>
      <c r="E7" s="115">
        <f>$C$7+2</f>
        <v>44446</v>
      </c>
      <c r="F7" s="115">
        <f>$C$7+3</f>
        <v>44447</v>
      </c>
      <c r="G7" s="115">
        <f>$C$7+4</f>
        <v>44448</v>
      </c>
      <c r="H7" s="115">
        <f>$C$7+5</f>
        <v>44449</v>
      </c>
      <c r="I7" s="115">
        <f>$C$7+6</f>
        <v>44450</v>
      </c>
      <c r="J7" s="115">
        <f>$C$7+7</f>
        <v>44451</v>
      </c>
      <c r="K7" s="115">
        <f>$C$7+8</f>
        <v>44452</v>
      </c>
      <c r="L7" s="115">
        <f>$C$7+9</f>
        <v>44453</v>
      </c>
      <c r="M7" s="115">
        <f>$C$7+10</f>
        <v>44454</v>
      </c>
      <c r="N7" s="115">
        <f>$C$7+11</f>
        <v>44455</v>
      </c>
      <c r="O7" s="115">
        <f>$C$7+12</f>
        <v>44456</v>
      </c>
      <c r="P7" s="162">
        <f>$C$7+13</f>
        <v>44457</v>
      </c>
      <c r="Q7" s="1"/>
    </row>
    <row r="8" spans="1:17" ht="13.5" thickBot="1" x14ac:dyDescent="0.25">
      <c r="A8" s="118" t="s">
        <v>71</v>
      </c>
      <c r="B8" s="120"/>
      <c r="C8" s="220">
        <f>'23Aug-5Sep'!C8</f>
        <v>0</v>
      </c>
      <c r="D8" s="227">
        <f>'23Aug-5Sep'!D8</f>
        <v>0</v>
      </c>
      <c r="E8" s="230">
        <f>'23Aug-5Sep'!E8</f>
        <v>0.30208333333333331</v>
      </c>
      <c r="F8" s="228">
        <f>'23Aug-5Sep'!F8</f>
        <v>0.30208333333333331</v>
      </c>
      <c r="G8" s="230">
        <f>'23Aug-5Sep'!G8</f>
        <v>0.30208333333333331</v>
      </c>
      <c r="H8" s="228">
        <f>'23Aug-5Sep'!H8</f>
        <v>0.30208333333333331</v>
      </c>
      <c r="I8" s="230">
        <f>'23Aug-5Sep'!I8</f>
        <v>0.30208333333333331</v>
      </c>
      <c r="J8" s="227">
        <f>'23Aug-5Sep'!J8</f>
        <v>0</v>
      </c>
      <c r="K8" s="227">
        <f>'23Aug-5Sep'!K8</f>
        <v>0</v>
      </c>
      <c r="L8" s="230">
        <f>'23Aug-5Sep'!L8</f>
        <v>0.30208333333333331</v>
      </c>
      <c r="M8" s="228">
        <f>'23Aug-5Sep'!M8</f>
        <v>0.30208333333333331</v>
      </c>
      <c r="N8" s="230">
        <f>'23Aug-5Sep'!N8</f>
        <v>0.30208333333333331</v>
      </c>
      <c r="O8" s="228">
        <f>'23Aug-5Sep'!O8</f>
        <v>0.30208333333333331</v>
      </c>
      <c r="P8" s="230">
        <f>'23Aug-5Sep'!P8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-51.656250000000007</v>
      </c>
      <c r="D30" s="226">
        <f t="shared" ref="D30:P30" si="6">C32</f>
        <v>-51.656250000000007</v>
      </c>
      <c r="E30" s="235">
        <f t="shared" si="6"/>
        <v>-51.656250000000007</v>
      </c>
      <c r="F30" s="243">
        <f t="shared" si="6"/>
        <v>-51.958333333333343</v>
      </c>
      <c r="G30" s="235">
        <f t="shared" si="6"/>
        <v>-52.260416666666679</v>
      </c>
      <c r="H30" s="243">
        <f t="shared" si="6"/>
        <v>-52.562500000000014</v>
      </c>
      <c r="I30" s="235">
        <f t="shared" si="6"/>
        <v>-52.86458333333335</v>
      </c>
      <c r="J30" s="226">
        <f t="shared" si="6"/>
        <v>-53.166666666666686</v>
      </c>
      <c r="K30" s="226">
        <f t="shared" si="6"/>
        <v>-53.166666666666686</v>
      </c>
      <c r="L30" s="235">
        <f t="shared" si="6"/>
        <v>-53.166666666666686</v>
      </c>
      <c r="M30" s="243">
        <f t="shared" si="6"/>
        <v>-53.468750000000021</v>
      </c>
      <c r="N30" s="235">
        <f t="shared" si="6"/>
        <v>-53.770833333333357</v>
      </c>
      <c r="O30" s="243">
        <f t="shared" si="6"/>
        <v>-54.072916666666693</v>
      </c>
      <c r="P30" s="239">
        <f t="shared" si="6"/>
        <v>-54.375000000000028</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-51.656250000000007</v>
      </c>
      <c r="D32" s="144">
        <f t="shared" si="8"/>
        <v>-51.656250000000007</v>
      </c>
      <c r="E32" s="144">
        <f t="shared" si="8"/>
        <v>-51.958333333333343</v>
      </c>
      <c r="F32" s="144">
        <f t="shared" si="8"/>
        <v>-52.260416666666679</v>
      </c>
      <c r="G32" s="144">
        <f t="shared" si="8"/>
        <v>-52.562500000000014</v>
      </c>
      <c r="H32" s="144">
        <f t="shared" si="8"/>
        <v>-52.86458333333335</v>
      </c>
      <c r="I32" s="144">
        <f t="shared" si="8"/>
        <v>-53.166666666666686</v>
      </c>
      <c r="J32" s="144">
        <f t="shared" si="8"/>
        <v>-53.166666666666686</v>
      </c>
      <c r="K32" s="144">
        <f t="shared" si="8"/>
        <v>-53.166666666666686</v>
      </c>
      <c r="L32" s="144">
        <f t="shared" si="8"/>
        <v>-53.468750000000021</v>
      </c>
      <c r="M32" s="144">
        <f t="shared" si="8"/>
        <v>-53.770833333333357</v>
      </c>
      <c r="N32" s="144">
        <f t="shared" si="8"/>
        <v>-54.072916666666693</v>
      </c>
      <c r="O32" s="144">
        <f t="shared" si="8"/>
        <v>-54.375000000000028</v>
      </c>
      <c r="P32" s="179">
        <f t="shared" si="8"/>
        <v>-54.677083333333364</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-51.656250000000007</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-54.677083333333343</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44444</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44444</v>
      </c>
      <c r="D52" s="88">
        <f>$C$7+1</f>
        <v>44445</v>
      </c>
      <c r="E52" s="88">
        <f>$C$7+2</f>
        <v>44446</v>
      </c>
      <c r="F52" s="88">
        <f>$C$7+3</f>
        <v>44447</v>
      </c>
      <c r="G52" s="88">
        <f>$C$7+4</f>
        <v>44448</v>
      </c>
      <c r="H52" s="88">
        <f>$C$7+5</f>
        <v>44449</v>
      </c>
      <c r="I52" s="88">
        <f>$C$7+6</f>
        <v>44450</v>
      </c>
      <c r="J52" s="88">
        <f>$C$7+7</f>
        <v>44451</v>
      </c>
      <c r="K52" s="88">
        <f>$C$7+8</f>
        <v>44452</v>
      </c>
      <c r="L52" s="88">
        <f>$C$7+9</f>
        <v>44453</v>
      </c>
      <c r="M52" s="88">
        <f>$C$7+10</f>
        <v>44454</v>
      </c>
      <c r="N52" s="88">
        <f>$C$7+11</f>
        <v>44455</v>
      </c>
      <c r="O52" s="88">
        <f>$C$7+12</f>
        <v>44456</v>
      </c>
      <c r="P52" s="89">
        <f>$C$7+13</f>
        <v>44457</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P/7ssVIaBl0n65qcNJ8CYoJoPkawC+9+cU6aLzqblov52cfHBCo1lKeCIjG3hpbOYYowyXx93hxAdQOR6EKpyQ==" saltValue="MUxQY6qEvCPWxAv+aRAiuw==" spinCount="100000" sheet="1" objects="1" scenarios="1"/>
  <mergeCells count="7">
    <mergeCell ref="D3:G3"/>
    <mergeCell ref="D5:G5"/>
    <mergeCell ref="M2:P2"/>
    <mergeCell ref="J34:M34"/>
    <mergeCell ref="M3:P3"/>
    <mergeCell ref="M4:P4"/>
    <mergeCell ref="M5:P5"/>
  </mergeCells>
  <hyperlinks>
    <hyperlink ref="M3:P3" r:id="rId1" display="Workday to apply for Leave" xr:uid="{98DD7924-E793-4FD9-846F-E08ACF1FB5AD}"/>
    <hyperlink ref="M3" r:id="rId2" display="ESS to apply for Leave" xr:uid="{97D5755B-CBD6-4B2E-985B-4BA0D594F21F}"/>
    <hyperlink ref="M4:M5" r:id="rId3" display="     View Leave and " xr:uid="{93554BF5-2914-40A3-A886-C9EE452D5CC0}"/>
    <hyperlink ref="M4:P4" r:id="rId4" display="Leave Entitlements Policy" xr:uid="{F407291F-A061-4F5D-90F8-13956BFB309B}"/>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710937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SUM('6Sep-19Sep'!D2,14)</f>
        <v>44458</v>
      </c>
      <c r="E2" s="186" t="s">
        <v>47</v>
      </c>
      <c r="F2" s="187"/>
      <c r="G2" s="188"/>
      <c r="H2" s="189" t="s">
        <v>48</v>
      </c>
      <c r="I2" s="190"/>
      <c r="J2" s="190"/>
      <c r="K2" s="190"/>
      <c r="L2" s="191">
        <f>+'6Sep-19Sep'!K41</f>
        <v>-54.677083333333343</v>
      </c>
      <c r="M2" s="313" t="s">
        <v>49</v>
      </c>
      <c r="N2" s="314"/>
      <c r="O2" s="314"/>
      <c r="P2" s="315"/>
    </row>
    <row r="3" spans="1:17" ht="12.75" customHeight="1" x14ac:dyDescent="0.2">
      <c r="A3" s="60"/>
      <c r="B3" s="12"/>
      <c r="C3" s="118" t="s">
        <v>50</v>
      </c>
      <c r="D3" s="316" t="str">
        <f>+'6Sep-19Sep'!D3</f>
        <v>Your Name Goes Here</v>
      </c>
      <c r="E3" s="317"/>
      <c r="F3" s="317"/>
      <c r="G3" s="318"/>
      <c r="H3" s="122"/>
      <c r="I3" s="120"/>
      <c r="J3" s="120"/>
      <c r="K3" s="120"/>
      <c r="L3" s="121"/>
      <c r="M3" s="319" t="s">
        <v>52</v>
      </c>
      <c r="N3" s="320"/>
      <c r="O3" s="320"/>
      <c r="P3" s="321"/>
    </row>
    <row r="4" spans="1:17" x14ac:dyDescent="0.2">
      <c r="A4" s="60"/>
      <c r="B4" s="12"/>
      <c r="C4" s="118" t="s">
        <v>53</v>
      </c>
      <c r="D4" s="149" t="str">
        <f>+'6Sep-19Sep'!D4</f>
        <v>Pos No.</v>
      </c>
      <c r="E4" s="150"/>
      <c r="F4" s="214" t="s">
        <v>55</v>
      </c>
      <c r="G4" s="151" t="str">
        <f>'6Sep-19Sep'!G4</f>
        <v>Emp ID</v>
      </c>
      <c r="H4" s="122" t="s">
        <v>57</v>
      </c>
      <c r="I4" s="122"/>
      <c r="J4" s="120"/>
      <c r="K4" s="120"/>
      <c r="L4" s="123">
        <f>'6Sep-19Sep'!K78</f>
        <v>0</v>
      </c>
      <c r="M4" s="322" t="s">
        <v>58</v>
      </c>
      <c r="N4" s="322"/>
      <c r="O4" s="322"/>
      <c r="P4" s="322"/>
    </row>
    <row r="5" spans="1:17" ht="13.5" customHeight="1" x14ac:dyDescent="0.2">
      <c r="A5" s="60"/>
      <c r="B5" s="12"/>
      <c r="C5" s="192" t="s">
        <v>59</v>
      </c>
      <c r="D5" s="326" t="str">
        <f>+'6Sep-19Sep'!D5</f>
        <v>Your Org Unit Goes Here</v>
      </c>
      <c r="E5" s="327"/>
      <c r="F5" s="327"/>
      <c r="G5" s="328"/>
      <c r="H5" s="193" t="s">
        <v>61</v>
      </c>
      <c r="I5" s="193"/>
      <c r="J5" s="194"/>
      <c r="K5" s="194"/>
      <c r="L5" s="195" t="str">
        <f>'6Sep-19Sep'!L5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44458</v>
      </c>
      <c r="D7" s="115">
        <f>$C$7+1</f>
        <v>44459</v>
      </c>
      <c r="E7" s="115">
        <f>$C$7+2</f>
        <v>44460</v>
      </c>
      <c r="F7" s="115">
        <f>$C$7+3</f>
        <v>44461</v>
      </c>
      <c r="G7" s="115">
        <f>$C$7+4</f>
        <v>44462</v>
      </c>
      <c r="H7" s="115">
        <f>$C$7+5</f>
        <v>44463</v>
      </c>
      <c r="I7" s="115">
        <f>$C$7+6</f>
        <v>44464</v>
      </c>
      <c r="J7" s="115">
        <f>$C$7+7</f>
        <v>44465</v>
      </c>
      <c r="K7" s="115">
        <f>$C$7+8</f>
        <v>44466</v>
      </c>
      <c r="L7" s="115">
        <f>$C$7+9</f>
        <v>44467</v>
      </c>
      <c r="M7" s="115">
        <f>$C$7+10</f>
        <v>44468</v>
      </c>
      <c r="N7" s="115">
        <f>$C$7+11</f>
        <v>44469</v>
      </c>
      <c r="O7" s="115">
        <f>$C$7+12</f>
        <v>44470</v>
      </c>
      <c r="P7" s="162">
        <f>$C$7+13</f>
        <v>44471</v>
      </c>
      <c r="Q7" s="1"/>
    </row>
    <row r="8" spans="1:17" ht="13.5" thickBot="1" x14ac:dyDescent="0.25">
      <c r="A8" s="118" t="s">
        <v>71</v>
      </c>
      <c r="B8" s="120"/>
      <c r="C8" s="220">
        <f>'6Sep-19Sep'!C8</f>
        <v>0</v>
      </c>
      <c r="D8" s="227">
        <f>'6Sep-19Sep'!D8</f>
        <v>0</v>
      </c>
      <c r="E8" s="230">
        <f>'6Sep-19Sep'!E8</f>
        <v>0.30208333333333331</v>
      </c>
      <c r="F8" s="228">
        <f>'6Sep-19Sep'!F8</f>
        <v>0.30208333333333331</v>
      </c>
      <c r="G8" s="230">
        <f>'6Sep-19Sep'!G8</f>
        <v>0.30208333333333331</v>
      </c>
      <c r="H8" s="228">
        <f>'6Sep-19Sep'!H8</f>
        <v>0.30208333333333331</v>
      </c>
      <c r="I8" s="230">
        <f>'6Sep-19Sep'!I8</f>
        <v>0.30208333333333331</v>
      </c>
      <c r="J8" s="227">
        <f>'6Sep-19Sep'!J8</f>
        <v>0</v>
      </c>
      <c r="K8" s="227">
        <f>'6Sep-19Sep'!K8</f>
        <v>0</v>
      </c>
      <c r="L8" s="230">
        <f>'6Sep-19Sep'!L8</f>
        <v>0.30208333333333331</v>
      </c>
      <c r="M8" s="228">
        <f>'6Sep-19Sep'!M8</f>
        <v>0.30208333333333331</v>
      </c>
      <c r="N8" s="230">
        <f>'6Sep-19Sep'!N8</f>
        <v>0.30208333333333331</v>
      </c>
      <c r="O8" s="228">
        <f>'6Sep-19Sep'!O8</f>
        <v>0.30208333333333331</v>
      </c>
      <c r="P8" s="230">
        <f>'6Sep-19Sep'!P8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v>0.30208333333333331</v>
      </c>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0.30208333333333331</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t="str">
        <f t="shared" si="4"/>
        <v>0:00</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0.30208333333333331</v>
      </c>
      <c r="M29" s="145">
        <f t="shared" si="5"/>
        <v>0</v>
      </c>
      <c r="N29" s="145">
        <f t="shared" si="5"/>
        <v>0</v>
      </c>
      <c r="O29" s="145">
        <f t="shared" si="5"/>
        <v>0</v>
      </c>
      <c r="P29" s="176">
        <f t="shared" si="5"/>
        <v>0</v>
      </c>
    </row>
    <row r="30" spans="1:16" x14ac:dyDescent="0.2">
      <c r="A30" s="177" t="s">
        <v>94</v>
      </c>
      <c r="B30" s="142"/>
      <c r="C30" s="226">
        <f>IF(L3 ="Y", 0-L2, L2)</f>
        <v>-54.677083333333343</v>
      </c>
      <c r="D30" s="226">
        <f t="shared" ref="D30:P30" si="6">C32</f>
        <v>-54.677083333333343</v>
      </c>
      <c r="E30" s="235">
        <f t="shared" si="6"/>
        <v>-54.677083333333343</v>
      </c>
      <c r="F30" s="243">
        <f t="shared" si="6"/>
        <v>-54.979166666666679</v>
      </c>
      <c r="G30" s="235">
        <f t="shared" si="6"/>
        <v>-55.281250000000014</v>
      </c>
      <c r="H30" s="243">
        <f t="shared" si="6"/>
        <v>-55.58333333333335</v>
      </c>
      <c r="I30" s="235">
        <f t="shared" si="6"/>
        <v>-55.885416666666686</v>
      </c>
      <c r="J30" s="226">
        <f t="shared" si="6"/>
        <v>-56.187500000000021</v>
      </c>
      <c r="K30" s="226">
        <f t="shared" si="6"/>
        <v>-56.187500000000021</v>
      </c>
      <c r="L30" s="235">
        <f t="shared" si="6"/>
        <v>-56.187500000000021</v>
      </c>
      <c r="M30" s="243">
        <f t="shared" si="6"/>
        <v>-56.187500000000021</v>
      </c>
      <c r="N30" s="235">
        <f t="shared" si="6"/>
        <v>-56.489583333333357</v>
      </c>
      <c r="O30" s="243">
        <f t="shared" si="6"/>
        <v>-56.791666666666693</v>
      </c>
      <c r="P30" s="239">
        <f t="shared" si="6"/>
        <v>-57.093750000000028</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-54.677083333333343</v>
      </c>
      <c r="D32" s="144">
        <f t="shared" si="8"/>
        <v>-54.677083333333343</v>
      </c>
      <c r="E32" s="144">
        <f t="shared" si="8"/>
        <v>-54.979166666666679</v>
      </c>
      <c r="F32" s="144">
        <f t="shared" si="8"/>
        <v>-55.281250000000014</v>
      </c>
      <c r="G32" s="144">
        <f t="shared" si="8"/>
        <v>-55.58333333333335</v>
      </c>
      <c r="H32" s="144">
        <f t="shared" si="8"/>
        <v>-55.885416666666686</v>
      </c>
      <c r="I32" s="144">
        <f t="shared" si="8"/>
        <v>-56.187500000000021</v>
      </c>
      <c r="J32" s="144">
        <f t="shared" si="8"/>
        <v>-56.187500000000021</v>
      </c>
      <c r="K32" s="144">
        <f t="shared" si="8"/>
        <v>-56.187500000000021</v>
      </c>
      <c r="L32" s="144">
        <f t="shared" si="8"/>
        <v>-56.187500000000021</v>
      </c>
      <c r="M32" s="144">
        <f t="shared" si="8"/>
        <v>-56.489583333333357</v>
      </c>
      <c r="N32" s="144">
        <f t="shared" si="8"/>
        <v>-56.791666666666693</v>
      </c>
      <c r="O32" s="144">
        <f t="shared" si="8"/>
        <v>-57.093750000000028</v>
      </c>
      <c r="P32" s="179">
        <f t="shared" si="8"/>
        <v>-57.395833333333364</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-54.677083333333343</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0.30208333333333331</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-57.395833333333343</v>
      </c>
      <c r="L41" s="91"/>
      <c r="M41" s="94" t="s">
        <v>112</v>
      </c>
      <c r="N41" s="97">
        <f>SUM(C27:P27)</f>
        <v>2.71875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44458</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44458</v>
      </c>
      <c r="D52" s="88">
        <f>$C$7+1</f>
        <v>44459</v>
      </c>
      <c r="E52" s="88">
        <f>$C$7+2</f>
        <v>44460</v>
      </c>
      <c r="F52" s="88">
        <f>$C$7+3</f>
        <v>44461</v>
      </c>
      <c r="G52" s="88">
        <f>$C$7+4</f>
        <v>44462</v>
      </c>
      <c r="H52" s="88">
        <f>$C$7+5</f>
        <v>44463</v>
      </c>
      <c r="I52" s="88">
        <f>$C$7+6</f>
        <v>44464</v>
      </c>
      <c r="J52" s="88">
        <f>$C$7+7</f>
        <v>44465</v>
      </c>
      <c r="K52" s="88">
        <f>$C$7+8</f>
        <v>44466</v>
      </c>
      <c r="L52" s="88">
        <f>$C$7+9</f>
        <v>44467</v>
      </c>
      <c r="M52" s="88">
        <f>$C$7+10</f>
        <v>44468</v>
      </c>
      <c r="N52" s="88">
        <f>$C$7+11</f>
        <v>44469</v>
      </c>
      <c r="O52" s="88">
        <f>$C$7+12</f>
        <v>44470</v>
      </c>
      <c r="P52" s="89">
        <f>$C$7+13</f>
        <v>44471</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A2rQFebZLvcnQGKm3ykXBLTjP4eqjxKNpr77FcFvkXBpOaEzjidrKQzLiXlbyJLtgiSAPEz1ml8MG4C12SCWvw==" saltValue="PTBDBUPpU862g48WKAxgcg==" spinCount="100000" sheet="1" objects="1" scenarios="1"/>
  <mergeCells count="7">
    <mergeCell ref="D3:G3"/>
    <mergeCell ref="D5:G5"/>
    <mergeCell ref="M2:P2"/>
    <mergeCell ref="J34:M34"/>
    <mergeCell ref="M3:P3"/>
    <mergeCell ref="M4:P4"/>
    <mergeCell ref="M5:P5"/>
  </mergeCells>
  <hyperlinks>
    <hyperlink ref="M3:P3" r:id="rId1" display="Workday to apply for Leave" xr:uid="{D1F7E067-708B-4319-B179-A636D311CACC}"/>
    <hyperlink ref="M3" r:id="rId2" display="ESS to apply for Leave" xr:uid="{316290D5-FA49-4543-AF08-F8DBF7358476}"/>
    <hyperlink ref="M4:M5" r:id="rId3" display="     View Leave and " xr:uid="{CE9EF8E4-0CBE-471C-999A-5640F46EC137}"/>
    <hyperlink ref="M4:P4" r:id="rId4" display="Leave Entitlements Policy" xr:uid="{BD12F3EC-A130-4C79-AAD0-BD49DF656A63}"/>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285156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SUM('20Sep-3Oct'!D2,14)</f>
        <v>44472</v>
      </c>
      <c r="E2" s="186" t="s">
        <v>47</v>
      </c>
      <c r="F2" s="187"/>
      <c r="G2" s="188"/>
      <c r="H2" s="189" t="s">
        <v>48</v>
      </c>
      <c r="I2" s="190"/>
      <c r="J2" s="190"/>
      <c r="K2" s="190"/>
      <c r="L2" s="191">
        <f>+'20Sep-3Oct'!K41</f>
        <v>-57.395833333333343</v>
      </c>
      <c r="M2" s="313" t="s">
        <v>49</v>
      </c>
      <c r="N2" s="314"/>
      <c r="O2" s="314"/>
      <c r="P2" s="315"/>
    </row>
    <row r="3" spans="1:17" ht="12.75" customHeight="1" x14ac:dyDescent="0.2">
      <c r="A3" s="60"/>
      <c r="B3" s="12"/>
      <c r="C3" s="118" t="s">
        <v>50</v>
      </c>
      <c r="D3" s="316" t="str">
        <f>+'20Sep-3Oct'!D3</f>
        <v>Your Name Goes Here</v>
      </c>
      <c r="E3" s="317"/>
      <c r="F3" s="317"/>
      <c r="G3" s="318"/>
      <c r="H3" s="122"/>
      <c r="I3" s="120"/>
      <c r="J3" s="120"/>
      <c r="K3" s="120"/>
      <c r="L3" s="121"/>
      <c r="M3" s="319" t="s">
        <v>52</v>
      </c>
      <c r="N3" s="320"/>
      <c r="O3" s="320"/>
      <c r="P3" s="321"/>
    </row>
    <row r="4" spans="1:17" x14ac:dyDescent="0.2">
      <c r="A4" s="60"/>
      <c r="B4" s="12"/>
      <c r="C4" s="118" t="s">
        <v>53</v>
      </c>
      <c r="D4" s="149" t="str">
        <f>+'20Sep-3Oct'!D4</f>
        <v>Pos No.</v>
      </c>
      <c r="E4" s="150"/>
      <c r="F4" s="214" t="s">
        <v>55</v>
      </c>
      <c r="G4" s="151" t="str">
        <f>'20Sep-3Oct'!G4</f>
        <v>Emp ID</v>
      </c>
      <c r="H4" s="122" t="s">
        <v>57</v>
      </c>
      <c r="I4" s="122"/>
      <c r="J4" s="120"/>
      <c r="K4" s="120"/>
      <c r="L4" s="123">
        <f>'20Sep-3Oct'!K78</f>
        <v>0</v>
      </c>
      <c r="M4" s="322" t="s">
        <v>58</v>
      </c>
      <c r="N4" s="322"/>
      <c r="O4" s="322"/>
      <c r="P4" s="322"/>
    </row>
    <row r="5" spans="1:17" ht="13.5" customHeight="1" x14ac:dyDescent="0.2">
      <c r="A5" s="60"/>
      <c r="B5" s="12"/>
      <c r="C5" s="192" t="s">
        <v>59</v>
      </c>
      <c r="D5" s="326" t="str">
        <f>+'20Sep-3Oct'!D5</f>
        <v>Your Org Unit Goes Here</v>
      </c>
      <c r="E5" s="327"/>
      <c r="F5" s="327"/>
      <c r="G5" s="328"/>
      <c r="H5" s="193" t="s">
        <v>61</v>
      </c>
      <c r="I5" s="193"/>
      <c r="J5" s="194"/>
      <c r="K5" s="194"/>
      <c r="L5" s="195" t="str">
        <f>'20Sep-3Oct'!L5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44472</v>
      </c>
      <c r="D7" s="115">
        <f>$C$7+1</f>
        <v>44473</v>
      </c>
      <c r="E7" s="115">
        <f>$C$7+2</f>
        <v>44474</v>
      </c>
      <c r="F7" s="115">
        <f>$C$7+3</f>
        <v>44475</v>
      </c>
      <c r="G7" s="115">
        <f>$C$7+4</f>
        <v>44476</v>
      </c>
      <c r="H7" s="115">
        <f>$C$7+5</f>
        <v>44477</v>
      </c>
      <c r="I7" s="115">
        <f>$C$7+6</f>
        <v>44478</v>
      </c>
      <c r="J7" s="115">
        <f>$C$7+7</f>
        <v>44479</v>
      </c>
      <c r="K7" s="115">
        <f>$C$7+8</f>
        <v>44480</v>
      </c>
      <c r="L7" s="115">
        <f>$C$7+9</f>
        <v>44481</v>
      </c>
      <c r="M7" s="115">
        <f>$C$7+10</f>
        <v>44482</v>
      </c>
      <c r="N7" s="115">
        <f>$C$7+11</f>
        <v>44483</v>
      </c>
      <c r="O7" s="115">
        <f>$C$7+12</f>
        <v>44484</v>
      </c>
      <c r="P7" s="162">
        <f>$C$7+13</f>
        <v>44485</v>
      </c>
      <c r="Q7" s="1"/>
    </row>
    <row r="8" spans="1:17" ht="13.5" thickBot="1" x14ac:dyDescent="0.25">
      <c r="A8" s="118" t="s">
        <v>71</v>
      </c>
      <c r="B8" s="120"/>
      <c r="C8" s="220">
        <f>'20Sep-3Oct'!C8</f>
        <v>0</v>
      </c>
      <c r="D8" s="227">
        <f>'20Sep-3Oct'!D8</f>
        <v>0</v>
      </c>
      <c r="E8" s="230">
        <f>'20Sep-3Oct'!E8</f>
        <v>0.30208333333333331</v>
      </c>
      <c r="F8" s="228">
        <f>'20Sep-3Oct'!F8</f>
        <v>0.30208333333333331</v>
      </c>
      <c r="G8" s="230">
        <f>'20Sep-3Oct'!G8</f>
        <v>0.30208333333333331</v>
      </c>
      <c r="H8" s="228">
        <f>'20Sep-3Oct'!H8</f>
        <v>0.30208333333333331</v>
      </c>
      <c r="I8" s="230">
        <f>'20Sep-3Oct'!I8</f>
        <v>0.30208333333333331</v>
      </c>
      <c r="J8" s="227">
        <f>'20Sep-3Oct'!J8</f>
        <v>0</v>
      </c>
      <c r="K8" s="227">
        <f>'20Sep-3Oct'!K8</f>
        <v>0</v>
      </c>
      <c r="L8" s="230">
        <f>'20Sep-3Oct'!L8</f>
        <v>0.30208333333333331</v>
      </c>
      <c r="M8" s="228">
        <f>'20Sep-3Oct'!M8</f>
        <v>0.30208333333333331</v>
      </c>
      <c r="N8" s="230">
        <f>'20Sep-3Oct'!N8</f>
        <v>0.30208333333333331</v>
      </c>
      <c r="O8" s="228">
        <f>'20Sep-3Oct'!O8</f>
        <v>0.30208333333333331</v>
      </c>
      <c r="P8" s="230">
        <f>'20Sep-3Oct'!P8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v>0.30208333333333331</v>
      </c>
      <c r="F23" s="229"/>
      <c r="G23" s="231"/>
      <c r="H23" s="229"/>
      <c r="I23" s="231" t="s">
        <v>79</v>
      </c>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0.30208333333333331</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t="str">
        <f t="shared" si="4"/>
        <v>0:00</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0.30208333333333331</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-57.395833333333343</v>
      </c>
      <c r="D30" s="226">
        <f t="shared" ref="D30:P30" si="6">C32</f>
        <v>-57.395833333333343</v>
      </c>
      <c r="E30" s="235">
        <f t="shared" si="6"/>
        <v>-57.395833333333343</v>
      </c>
      <c r="F30" s="243">
        <f t="shared" si="6"/>
        <v>-57.395833333333343</v>
      </c>
      <c r="G30" s="235">
        <f t="shared" si="6"/>
        <v>-57.697916666666679</v>
      </c>
      <c r="H30" s="243">
        <f t="shared" si="6"/>
        <v>-58.000000000000014</v>
      </c>
      <c r="I30" s="235">
        <f t="shared" si="6"/>
        <v>-58.30208333333335</v>
      </c>
      <c r="J30" s="226">
        <f t="shared" si="6"/>
        <v>-58.604166666666686</v>
      </c>
      <c r="K30" s="226">
        <f t="shared" si="6"/>
        <v>-58.604166666666686</v>
      </c>
      <c r="L30" s="235">
        <f t="shared" si="6"/>
        <v>-58.604166666666686</v>
      </c>
      <c r="M30" s="243">
        <f t="shared" si="6"/>
        <v>-58.906250000000021</v>
      </c>
      <c r="N30" s="235">
        <f t="shared" si="6"/>
        <v>-59.208333333333357</v>
      </c>
      <c r="O30" s="243">
        <f t="shared" si="6"/>
        <v>-59.510416666666693</v>
      </c>
      <c r="P30" s="239">
        <f t="shared" si="6"/>
        <v>-59.812500000000028</v>
      </c>
    </row>
    <row r="31" spans="1:16" x14ac:dyDescent="0.2">
      <c r="A31" s="177" t="s">
        <v>95</v>
      </c>
      <c r="B31" s="142"/>
      <c r="C31" s="226">
        <f t="shared" ref="C31:P31" si="7">IF(AND(C29=0,C27=0),"0:00", C29-C8)</f>
        <v>0</v>
      </c>
      <c r="D31" s="226">
        <f t="shared" si="7"/>
        <v>0</v>
      </c>
      <c r="E31" s="235">
        <f t="shared" si="7"/>
        <v>0</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-57.395833333333343</v>
      </c>
      <c r="D32" s="144">
        <f t="shared" si="8"/>
        <v>-57.395833333333343</v>
      </c>
      <c r="E32" s="144">
        <f t="shared" si="8"/>
        <v>-57.395833333333343</v>
      </c>
      <c r="F32" s="144">
        <f t="shared" si="8"/>
        <v>-57.697916666666679</v>
      </c>
      <c r="G32" s="144">
        <f t="shared" si="8"/>
        <v>-58.000000000000014</v>
      </c>
      <c r="H32" s="144">
        <f t="shared" si="8"/>
        <v>-58.30208333333335</v>
      </c>
      <c r="I32" s="144">
        <f t="shared" si="8"/>
        <v>-58.604166666666686</v>
      </c>
      <c r="J32" s="144">
        <f t="shared" si="8"/>
        <v>-58.604166666666686</v>
      </c>
      <c r="K32" s="144">
        <f t="shared" si="8"/>
        <v>-58.604166666666686</v>
      </c>
      <c r="L32" s="144">
        <f t="shared" si="8"/>
        <v>-58.906250000000021</v>
      </c>
      <c r="M32" s="144">
        <f t="shared" si="8"/>
        <v>-59.208333333333357</v>
      </c>
      <c r="N32" s="144">
        <f t="shared" si="8"/>
        <v>-59.510416666666693</v>
      </c>
      <c r="O32" s="144">
        <f t="shared" si="8"/>
        <v>-59.812500000000028</v>
      </c>
      <c r="P32" s="179">
        <f t="shared" si="8"/>
        <v>-60.114583333333364</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-57.395833333333343</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0.30208333333333331</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-60.114583333333343</v>
      </c>
      <c r="L41" s="91"/>
      <c r="M41" s="94" t="s">
        <v>112</v>
      </c>
      <c r="N41" s="97">
        <f>SUM(C27:P27)</f>
        <v>2.71875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44472</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44472</v>
      </c>
      <c r="D52" s="88">
        <f>$C$7+1</f>
        <v>44473</v>
      </c>
      <c r="E52" s="88">
        <f>$C$7+2</f>
        <v>44474</v>
      </c>
      <c r="F52" s="88">
        <f>$C$7+3</f>
        <v>44475</v>
      </c>
      <c r="G52" s="88">
        <f>$C$7+4</f>
        <v>44476</v>
      </c>
      <c r="H52" s="88">
        <f>$C$7+5</f>
        <v>44477</v>
      </c>
      <c r="I52" s="88">
        <f>$C$7+6</f>
        <v>44478</v>
      </c>
      <c r="J52" s="88">
        <f>$C$7+7</f>
        <v>44479</v>
      </c>
      <c r="K52" s="88">
        <f>$C$7+8</f>
        <v>44480</v>
      </c>
      <c r="L52" s="88">
        <f>$C$7+9</f>
        <v>44481</v>
      </c>
      <c r="M52" s="88">
        <f>$C$7+10</f>
        <v>44482</v>
      </c>
      <c r="N52" s="88">
        <f>$C$7+11</f>
        <v>44483</v>
      </c>
      <c r="O52" s="88">
        <f>$C$7+12</f>
        <v>44484</v>
      </c>
      <c r="P52" s="89">
        <f>$C$7+13</f>
        <v>44485</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ds636fx+mnXbiIDI4hW8ul84aPL7ReD40cRlselvsBvGztFEHm84jU6WdEDdPTaHSS+wPGoUUfvJr/Hz3IZ9cg==" saltValue="kV5T5NRFqZjpiRiphD8eFA==" spinCount="100000" sheet="1" objects="1" scenarios="1"/>
  <mergeCells count="7">
    <mergeCell ref="D3:G3"/>
    <mergeCell ref="D5:G5"/>
    <mergeCell ref="M2:P2"/>
    <mergeCell ref="J34:M34"/>
    <mergeCell ref="M3:P3"/>
    <mergeCell ref="M4:P4"/>
    <mergeCell ref="M5:P5"/>
  </mergeCells>
  <hyperlinks>
    <hyperlink ref="M3:P3" r:id="rId1" display="Workday to apply for Leave" xr:uid="{AFFF19AD-0232-494E-8203-08945BE95DB0}"/>
    <hyperlink ref="M3" r:id="rId2" display="ESS to apply for Leave" xr:uid="{DBCB9DAF-D1C2-47E8-92D7-77777E6994AF}"/>
    <hyperlink ref="M4:M5" r:id="rId3" display="     View Leave and " xr:uid="{DD492782-390A-4AD8-AFB3-8F1DE3C218AC}"/>
    <hyperlink ref="M4:P4" r:id="rId4" display="Leave Entitlements Policy" xr:uid="{CE26406F-B8BD-445B-9498-6FA6F76D1C57}"/>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57031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SUM('4Oct-17Oct'!D2,14)</f>
        <v>44486</v>
      </c>
      <c r="E2" s="186" t="s">
        <v>47</v>
      </c>
      <c r="F2" s="187"/>
      <c r="G2" s="188"/>
      <c r="H2" s="189" t="s">
        <v>48</v>
      </c>
      <c r="I2" s="190"/>
      <c r="J2" s="190"/>
      <c r="K2" s="190"/>
      <c r="L2" s="191">
        <f>+'4Oct-17Oct'!K41</f>
        <v>-60.114583333333343</v>
      </c>
      <c r="M2" s="313" t="s">
        <v>49</v>
      </c>
      <c r="N2" s="314"/>
      <c r="O2" s="314"/>
      <c r="P2" s="315"/>
    </row>
    <row r="3" spans="1:17" ht="12.75" customHeight="1" x14ac:dyDescent="0.2">
      <c r="A3" s="60"/>
      <c r="B3" s="12"/>
      <c r="C3" s="118" t="s">
        <v>50</v>
      </c>
      <c r="D3" s="316" t="str">
        <f>+'4Oct-17Oct'!D3</f>
        <v>Your Name Goes Here</v>
      </c>
      <c r="E3" s="317"/>
      <c r="F3" s="317"/>
      <c r="G3" s="318"/>
      <c r="H3" s="122"/>
      <c r="I3" s="120"/>
      <c r="J3" s="120"/>
      <c r="K3" s="120"/>
      <c r="L3" s="121"/>
      <c r="M3" s="319" t="s">
        <v>52</v>
      </c>
      <c r="N3" s="320"/>
      <c r="O3" s="320"/>
      <c r="P3" s="321"/>
    </row>
    <row r="4" spans="1:17" x14ac:dyDescent="0.2">
      <c r="A4" s="60"/>
      <c r="B4" s="12"/>
      <c r="C4" s="118" t="s">
        <v>53</v>
      </c>
      <c r="D4" s="149" t="str">
        <f>+'4Oct-17Oct'!D4</f>
        <v>Pos No.</v>
      </c>
      <c r="E4" s="150"/>
      <c r="F4" s="214" t="s">
        <v>55</v>
      </c>
      <c r="G4" s="151" t="str">
        <f>'4Oct-17Oct'!G4</f>
        <v>Emp ID</v>
      </c>
      <c r="H4" s="122" t="s">
        <v>57</v>
      </c>
      <c r="I4" s="122"/>
      <c r="J4" s="120"/>
      <c r="K4" s="120"/>
      <c r="L4" s="123">
        <f>'4Oct-17Oct'!K78</f>
        <v>0</v>
      </c>
      <c r="M4" s="322" t="s">
        <v>58</v>
      </c>
      <c r="N4" s="322"/>
      <c r="O4" s="322"/>
      <c r="P4" s="322"/>
    </row>
    <row r="5" spans="1:17" ht="13.5" customHeight="1" x14ac:dyDescent="0.2">
      <c r="A5" s="60"/>
      <c r="B5" s="12"/>
      <c r="C5" s="192" t="s">
        <v>59</v>
      </c>
      <c r="D5" s="326" t="str">
        <f>'4Oct-17Oct'!D5</f>
        <v>Your Org Unit Goes Here</v>
      </c>
      <c r="E5" s="327"/>
      <c r="F5" s="327"/>
      <c r="G5" s="328"/>
      <c r="H5" s="193" t="s">
        <v>61</v>
      </c>
      <c r="I5" s="193"/>
      <c r="J5" s="194"/>
      <c r="K5" s="194"/>
      <c r="L5" s="195" t="str">
        <f>'4Oct-17Oct'!L5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44486</v>
      </c>
      <c r="D7" s="115">
        <f>$C$7+1</f>
        <v>44487</v>
      </c>
      <c r="E7" s="115">
        <f>$C$7+2</f>
        <v>44488</v>
      </c>
      <c r="F7" s="115">
        <f>$C$7+3</f>
        <v>44489</v>
      </c>
      <c r="G7" s="115">
        <f>$C$7+4</f>
        <v>44490</v>
      </c>
      <c r="H7" s="115">
        <f>$C$7+5</f>
        <v>44491</v>
      </c>
      <c r="I7" s="115">
        <f>$C$7+6</f>
        <v>44492</v>
      </c>
      <c r="J7" s="115">
        <f>$C$7+7</f>
        <v>44493</v>
      </c>
      <c r="K7" s="115">
        <f>$C$7+8</f>
        <v>44494</v>
      </c>
      <c r="L7" s="115">
        <f>$C$7+9</f>
        <v>44495</v>
      </c>
      <c r="M7" s="115">
        <f>$C$7+10</f>
        <v>44496</v>
      </c>
      <c r="N7" s="115">
        <f>$C$7+11</f>
        <v>44497</v>
      </c>
      <c r="O7" s="115">
        <f>$C$7+12</f>
        <v>44498</v>
      </c>
      <c r="P7" s="162">
        <f>$C$7+13</f>
        <v>44499</v>
      </c>
      <c r="Q7" s="1"/>
    </row>
    <row r="8" spans="1:17" ht="13.5" thickBot="1" x14ac:dyDescent="0.25">
      <c r="A8" s="118" t="s">
        <v>71</v>
      </c>
      <c r="B8" s="120"/>
      <c r="C8" s="220">
        <f>'4Oct-17Oct'!C8</f>
        <v>0</v>
      </c>
      <c r="D8" s="227">
        <f>'4Oct-17Oct'!D8</f>
        <v>0</v>
      </c>
      <c r="E8" s="230">
        <f>'4Oct-17Oct'!E8</f>
        <v>0.30208333333333331</v>
      </c>
      <c r="F8" s="228">
        <f>'4Oct-17Oct'!F8</f>
        <v>0.30208333333333331</v>
      </c>
      <c r="G8" s="230">
        <f>'4Oct-17Oct'!G8</f>
        <v>0.30208333333333331</v>
      </c>
      <c r="H8" s="228">
        <f>'4Oct-17Oct'!H8</f>
        <v>0.30208333333333331</v>
      </c>
      <c r="I8" s="230">
        <f>'4Oct-17Oct'!I8</f>
        <v>0.30208333333333331</v>
      </c>
      <c r="J8" s="227">
        <f>'4Oct-17Oct'!J8</f>
        <v>0</v>
      </c>
      <c r="K8" s="227">
        <f>'4Oct-17Oct'!K8</f>
        <v>0</v>
      </c>
      <c r="L8" s="230">
        <f>'4Oct-17Oct'!L8</f>
        <v>0.30208333333333331</v>
      </c>
      <c r="M8" s="228">
        <f>'4Oct-17Oct'!M8</f>
        <v>0.30208333333333331</v>
      </c>
      <c r="N8" s="230">
        <f>'4Oct-17Oct'!N8</f>
        <v>0.30208333333333331</v>
      </c>
      <c r="O8" s="228">
        <f>'4Oct-17Oct'!O8</f>
        <v>0.30208333333333331</v>
      </c>
      <c r="P8" s="230">
        <f>'4Oct-17Oct'!P8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-60.114583333333343</v>
      </c>
      <c r="D30" s="226">
        <f t="shared" ref="D30:P30" si="6">C32</f>
        <v>-60.114583333333343</v>
      </c>
      <c r="E30" s="235">
        <f t="shared" si="6"/>
        <v>-60.114583333333343</v>
      </c>
      <c r="F30" s="243">
        <f t="shared" si="6"/>
        <v>-60.416666666666679</v>
      </c>
      <c r="G30" s="235">
        <f t="shared" si="6"/>
        <v>-60.718750000000014</v>
      </c>
      <c r="H30" s="243">
        <f t="shared" si="6"/>
        <v>-61.02083333333335</v>
      </c>
      <c r="I30" s="235">
        <f t="shared" si="6"/>
        <v>-61.322916666666686</v>
      </c>
      <c r="J30" s="226">
        <f t="shared" si="6"/>
        <v>-61.625000000000021</v>
      </c>
      <c r="K30" s="226">
        <f t="shared" si="6"/>
        <v>-61.625000000000021</v>
      </c>
      <c r="L30" s="235">
        <f t="shared" si="6"/>
        <v>-61.625000000000021</v>
      </c>
      <c r="M30" s="243">
        <f t="shared" si="6"/>
        <v>-61.927083333333357</v>
      </c>
      <c r="N30" s="235">
        <f t="shared" si="6"/>
        <v>-62.229166666666693</v>
      </c>
      <c r="O30" s="243">
        <f t="shared" si="6"/>
        <v>-62.531250000000028</v>
      </c>
      <c r="P30" s="239">
        <f t="shared" si="6"/>
        <v>-62.833333333333364</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-60.114583333333343</v>
      </c>
      <c r="D32" s="144">
        <f t="shared" si="8"/>
        <v>-60.114583333333343</v>
      </c>
      <c r="E32" s="144">
        <f t="shared" si="8"/>
        <v>-60.416666666666679</v>
      </c>
      <c r="F32" s="144">
        <f t="shared" si="8"/>
        <v>-60.718750000000014</v>
      </c>
      <c r="G32" s="144">
        <f t="shared" si="8"/>
        <v>-61.02083333333335</v>
      </c>
      <c r="H32" s="144">
        <f t="shared" si="8"/>
        <v>-61.322916666666686</v>
      </c>
      <c r="I32" s="144">
        <f t="shared" si="8"/>
        <v>-61.625000000000021</v>
      </c>
      <c r="J32" s="144">
        <f t="shared" si="8"/>
        <v>-61.625000000000021</v>
      </c>
      <c r="K32" s="144">
        <f t="shared" si="8"/>
        <v>-61.625000000000021</v>
      </c>
      <c r="L32" s="144">
        <f t="shared" si="8"/>
        <v>-61.927083333333357</v>
      </c>
      <c r="M32" s="144">
        <f t="shared" si="8"/>
        <v>-62.229166666666693</v>
      </c>
      <c r="N32" s="144">
        <f t="shared" si="8"/>
        <v>-62.531250000000028</v>
      </c>
      <c r="O32" s="144">
        <f t="shared" si="8"/>
        <v>-62.833333333333364</v>
      </c>
      <c r="P32" s="179">
        <f t="shared" si="8"/>
        <v>-63.1354166666667</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-60.114583333333343</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-63.135416666666679</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44486</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44486</v>
      </c>
      <c r="D52" s="88">
        <f>$C$7+1</f>
        <v>44487</v>
      </c>
      <c r="E52" s="88">
        <f>$C$7+2</f>
        <v>44488</v>
      </c>
      <c r="F52" s="88">
        <f>$C$7+3</f>
        <v>44489</v>
      </c>
      <c r="G52" s="88">
        <f>$C$7+4</f>
        <v>44490</v>
      </c>
      <c r="H52" s="88">
        <f>$C$7+5</f>
        <v>44491</v>
      </c>
      <c r="I52" s="88">
        <f>$C$7+6</f>
        <v>44492</v>
      </c>
      <c r="J52" s="88">
        <f>$C$7+7</f>
        <v>44493</v>
      </c>
      <c r="K52" s="88">
        <f>$C$7+8</f>
        <v>44494</v>
      </c>
      <c r="L52" s="88">
        <f>$C$7+9</f>
        <v>44495</v>
      </c>
      <c r="M52" s="88">
        <f>$C$7+10</f>
        <v>44496</v>
      </c>
      <c r="N52" s="88">
        <f>$C$7+11</f>
        <v>44497</v>
      </c>
      <c r="O52" s="88">
        <f>$C$7+12</f>
        <v>44498</v>
      </c>
      <c r="P52" s="89">
        <f>$C$7+13</f>
        <v>44499</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exKtXxRbE1IX4t4gJxSZeZC8YL3IHU5MEZIu6vHTnm0gGwTZgXjxrHeI/joeZZuWZ9sz0Z29wAjx7V7bbUUk+g==" saltValue="EgJEWmbchKJXUSvtBEVivA==" spinCount="100000" sheet="1" objects="1" scenarios="1"/>
  <mergeCells count="7">
    <mergeCell ref="D3:G3"/>
    <mergeCell ref="D5:G5"/>
    <mergeCell ref="M2:P2"/>
    <mergeCell ref="J34:M34"/>
    <mergeCell ref="M3:P3"/>
    <mergeCell ref="M4:P4"/>
    <mergeCell ref="M5:P5"/>
  </mergeCells>
  <hyperlinks>
    <hyperlink ref="M3:P3" r:id="rId1" display="Workday to apply for Leave" xr:uid="{0B71253D-84A3-4012-B5CA-079F6D9F47C9}"/>
    <hyperlink ref="M3" r:id="rId2" display="ESS to apply for Leave" xr:uid="{180C8340-7334-42AF-B6E9-FB2E0EF1DAA6}"/>
    <hyperlink ref="M4:M5" r:id="rId3" display="     View Leave and " xr:uid="{14C2902D-0F0E-4F06-AFC5-B805DFE3C6CE}"/>
    <hyperlink ref="M4:P4" r:id="rId4" display="Leave Entitlements Policy" xr:uid="{788793E3-EAC6-4841-BAF2-B173298C01D2}"/>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SUM('18Oct-31Oct'!D2,14)</f>
        <v>44500</v>
      </c>
      <c r="E2" s="186" t="s">
        <v>47</v>
      </c>
      <c r="F2" s="187"/>
      <c r="G2" s="188"/>
      <c r="H2" s="189" t="s">
        <v>48</v>
      </c>
      <c r="I2" s="190"/>
      <c r="J2" s="190"/>
      <c r="K2" s="190"/>
      <c r="L2" s="191">
        <f>+'18Oct-31Oct'!K41</f>
        <v>-63.135416666666679</v>
      </c>
      <c r="M2" s="313" t="s">
        <v>49</v>
      </c>
      <c r="N2" s="314"/>
      <c r="O2" s="314"/>
      <c r="P2" s="315"/>
    </row>
    <row r="3" spans="1:17" ht="12.75" customHeight="1" x14ac:dyDescent="0.2">
      <c r="A3" s="60"/>
      <c r="B3" s="12"/>
      <c r="C3" s="118" t="s">
        <v>50</v>
      </c>
      <c r="D3" s="316" t="str">
        <f>+'18Oct-31Oct'!D3</f>
        <v>Your Name Goes Here</v>
      </c>
      <c r="E3" s="317"/>
      <c r="F3" s="317"/>
      <c r="G3" s="318"/>
      <c r="H3" s="122"/>
      <c r="I3" s="120"/>
      <c r="J3" s="120"/>
      <c r="K3" s="120"/>
      <c r="L3" s="121"/>
      <c r="M3" s="319" t="s">
        <v>52</v>
      </c>
      <c r="N3" s="320"/>
      <c r="O3" s="320"/>
      <c r="P3" s="321"/>
    </row>
    <row r="4" spans="1:17" x14ac:dyDescent="0.2">
      <c r="A4" s="60"/>
      <c r="B4" s="12"/>
      <c r="C4" s="118" t="s">
        <v>53</v>
      </c>
      <c r="D4" s="149" t="str">
        <f>+'18Oct-31Oct'!D4</f>
        <v>Pos No.</v>
      </c>
      <c r="E4" s="150"/>
      <c r="F4" s="214" t="s">
        <v>139</v>
      </c>
      <c r="G4" s="151" t="str">
        <f>'18Oct-31Oct'!G4</f>
        <v>Emp ID</v>
      </c>
      <c r="H4" s="122" t="s">
        <v>57</v>
      </c>
      <c r="I4" s="122"/>
      <c r="J4" s="120"/>
      <c r="K4" s="120"/>
      <c r="L4" s="123">
        <f>'18Oct-31Oct'!K78</f>
        <v>0</v>
      </c>
      <c r="M4" s="322" t="s">
        <v>58</v>
      </c>
      <c r="N4" s="322"/>
      <c r="O4" s="322"/>
      <c r="P4" s="322"/>
    </row>
    <row r="5" spans="1:17" ht="13.5" customHeight="1" x14ac:dyDescent="0.2">
      <c r="A5" s="60"/>
      <c r="B5" s="12"/>
      <c r="C5" s="192" t="s">
        <v>59</v>
      </c>
      <c r="D5" s="326" t="str">
        <f>+'18Oct-31Oct'!D5</f>
        <v>Your Org Unit Goes Here</v>
      </c>
      <c r="E5" s="327"/>
      <c r="F5" s="327"/>
      <c r="G5" s="328"/>
      <c r="H5" s="193" t="s">
        <v>61</v>
      </c>
      <c r="I5" s="193"/>
      <c r="J5" s="194"/>
      <c r="K5" s="194"/>
      <c r="L5" s="195" t="str">
        <f>'18Oct-31Oct'!L5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44500</v>
      </c>
      <c r="D7" s="115">
        <f>$C$7+1</f>
        <v>44501</v>
      </c>
      <c r="E7" s="115">
        <f>$C$7+2</f>
        <v>44502</v>
      </c>
      <c r="F7" s="115">
        <f>$C$7+3</f>
        <v>44503</v>
      </c>
      <c r="G7" s="115">
        <f>$C$7+4</f>
        <v>44504</v>
      </c>
      <c r="H7" s="115">
        <f>$C$7+5</f>
        <v>44505</v>
      </c>
      <c r="I7" s="115">
        <f>$C$7+6</f>
        <v>44506</v>
      </c>
      <c r="J7" s="115">
        <f>$C$7+7</f>
        <v>44507</v>
      </c>
      <c r="K7" s="115">
        <f>$C$7+8</f>
        <v>44508</v>
      </c>
      <c r="L7" s="115">
        <f>$C$7+9</f>
        <v>44509</v>
      </c>
      <c r="M7" s="115">
        <f>$C$7+10</f>
        <v>44510</v>
      </c>
      <c r="N7" s="115">
        <f>$C$7+11</f>
        <v>44511</v>
      </c>
      <c r="O7" s="115">
        <f>$C$7+12</f>
        <v>44512</v>
      </c>
      <c r="P7" s="162">
        <f>$C$7+13</f>
        <v>44513</v>
      </c>
      <c r="Q7" s="1"/>
    </row>
    <row r="8" spans="1:17" ht="13.5" thickBot="1" x14ac:dyDescent="0.25">
      <c r="A8" s="118" t="s">
        <v>71</v>
      </c>
      <c r="B8" s="120"/>
      <c r="C8" s="220">
        <f>'18Oct-31Oct'!C8</f>
        <v>0</v>
      </c>
      <c r="D8" s="227">
        <f>'18Oct-31Oct'!D8</f>
        <v>0</v>
      </c>
      <c r="E8" s="230">
        <f>'18Oct-31Oct'!E8</f>
        <v>0.30208333333333331</v>
      </c>
      <c r="F8" s="228">
        <f>'18Oct-31Oct'!F8</f>
        <v>0.30208333333333331</v>
      </c>
      <c r="G8" s="230">
        <f>'18Oct-31Oct'!G8</f>
        <v>0.30208333333333331</v>
      </c>
      <c r="H8" s="228">
        <f>'18Oct-31Oct'!H8</f>
        <v>0.30208333333333331</v>
      </c>
      <c r="I8" s="230">
        <f>'18Oct-31Oct'!I8</f>
        <v>0.30208333333333331</v>
      </c>
      <c r="J8" s="227">
        <f>'18Oct-31Oct'!J8</f>
        <v>0</v>
      </c>
      <c r="K8" s="227">
        <f>'18Oct-31Oct'!K8</f>
        <v>0</v>
      </c>
      <c r="L8" s="230">
        <f>'18Oct-31Oct'!L8</f>
        <v>0.30208333333333331</v>
      </c>
      <c r="M8" s="228">
        <f>'18Oct-31Oct'!M8</f>
        <v>0.30208333333333331</v>
      </c>
      <c r="N8" s="230">
        <f>'18Oct-31Oct'!N8</f>
        <v>0.30208333333333331</v>
      </c>
      <c r="O8" s="228">
        <f>'18Oct-31Oct'!O8</f>
        <v>0.30208333333333331</v>
      </c>
      <c r="P8" s="230">
        <f>'18Oct-31Oct'!P8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t="s">
        <v>79</v>
      </c>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-63.135416666666679</v>
      </c>
      <c r="D30" s="226">
        <f t="shared" ref="D30:P30" si="6">C32</f>
        <v>-63.135416666666679</v>
      </c>
      <c r="E30" s="235">
        <f t="shared" si="6"/>
        <v>-63.135416666666679</v>
      </c>
      <c r="F30" s="243">
        <f t="shared" si="6"/>
        <v>-63.437500000000014</v>
      </c>
      <c r="G30" s="235">
        <f t="shared" si="6"/>
        <v>-63.73958333333335</v>
      </c>
      <c r="H30" s="243">
        <f t="shared" si="6"/>
        <v>-64.041666666666686</v>
      </c>
      <c r="I30" s="235">
        <f t="shared" si="6"/>
        <v>-64.343750000000014</v>
      </c>
      <c r="J30" s="226">
        <f t="shared" si="6"/>
        <v>-64.645833333333343</v>
      </c>
      <c r="K30" s="226">
        <f t="shared" si="6"/>
        <v>-64.645833333333343</v>
      </c>
      <c r="L30" s="235">
        <f t="shared" si="6"/>
        <v>-64.645833333333343</v>
      </c>
      <c r="M30" s="243">
        <f t="shared" si="6"/>
        <v>-64.947916666666671</v>
      </c>
      <c r="N30" s="235">
        <f t="shared" si="6"/>
        <v>-65.25</v>
      </c>
      <c r="O30" s="243">
        <f t="shared" si="6"/>
        <v>-65.552083333333329</v>
      </c>
      <c r="P30" s="239">
        <f t="shared" si="6"/>
        <v>-65.854166666666657</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-63.135416666666679</v>
      </c>
      <c r="D32" s="144">
        <f t="shared" si="8"/>
        <v>-63.135416666666679</v>
      </c>
      <c r="E32" s="144">
        <f t="shared" si="8"/>
        <v>-63.437500000000014</v>
      </c>
      <c r="F32" s="144">
        <f t="shared" si="8"/>
        <v>-63.73958333333335</v>
      </c>
      <c r="G32" s="144">
        <f t="shared" si="8"/>
        <v>-64.041666666666686</v>
      </c>
      <c r="H32" s="144">
        <f t="shared" si="8"/>
        <v>-64.343750000000014</v>
      </c>
      <c r="I32" s="144">
        <f t="shared" si="8"/>
        <v>-64.645833333333343</v>
      </c>
      <c r="J32" s="144">
        <f t="shared" si="8"/>
        <v>-64.645833333333343</v>
      </c>
      <c r="K32" s="144">
        <f t="shared" si="8"/>
        <v>-64.645833333333343</v>
      </c>
      <c r="L32" s="144">
        <f t="shared" si="8"/>
        <v>-64.947916666666671</v>
      </c>
      <c r="M32" s="144">
        <f t="shared" si="8"/>
        <v>-65.25</v>
      </c>
      <c r="N32" s="144">
        <f t="shared" si="8"/>
        <v>-65.552083333333329</v>
      </c>
      <c r="O32" s="144">
        <f t="shared" si="8"/>
        <v>-65.854166666666657</v>
      </c>
      <c r="P32" s="179">
        <f t="shared" si="8"/>
        <v>-66.156249999999986</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-63.135416666666679</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-66.156250000000014</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44500</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44500</v>
      </c>
      <c r="D52" s="88">
        <f>$C$7+1</f>
        <v>44501</v>
      </c>
      <c r="E52" s="88">
        <f>$C$7+2</f>
        <v>44502</v>
      </c>
      <c r="F52" s="88">
        <f>$C$7+3</f>
        <v>44503</v>
      </c>
      <c r="G52" s="88">
        <f>$C$7+4</f>
        <v>44504</v>
      </c>
      <c r="H52" s="88">
        <f>$C$7+5</f>
        <v>44505</v>
      </c>
      <c r="I52" s="88">
        <f>$C$7+6</f>
        <v>44506</v>
      </c>
      <c r="J52" s="88">
        <f>$C$7+7</f>
        <v>44507</v>
      </c>
      <c r="K52" s="88">
        <f>$C$7+8</f>
        <v>44508</v>
      </c>
      <c r="L52" s="88">
        <f>$C$7+9</f>
        <v>44509</v>
      </c>
      <c r="M52" s="88">
        <f>$C$7+10</f>
        <v>44510</v>
      </c>
      <c r="N52" s="88">
        <f>$C$7+11</f>
        <v>44511</v>
      </c>
      <c r="O52" s="88">
        <f>$C$7+12</f>
        <v>44512</v>
      </c>
      <c r="P52" s="89">
        <f>$C$7+13</f>
        <v>44513</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arNWFRXVdbsLjK3Zg5QHA8zSGwFnHSi0gloNywq4wkirscjrttrP+xKK5vnqTq6R9p5M4DhHsYsYFLao9RuDTA==" saltValue="Kfb+8uM92TXxIlirac11Kg==" spinCount="100000" sheet="1" objects="1" scenarios="1"/>
  <mergeCells count="7">
    <mergeCell ref="D3:G3"/>
    <mergeCell ref="D5:G5"/>
    <mergeCell ref="M2:P2"/>
    <mergeCell ref="J34:M34"/>
    <mergeCell ref="M3:P3"/>
    <mergeCell ref="M4:P4"/>
    <mergeCell ref="M5:P5"/>
  </mergeCells>
  <hyperlinks>
    <hyperlink ref="M3:P3" r:id="rId1" display="Workday to apply for Leave" xr:uid="{04C86F94-BF9C-4227-900A-21374403D819}"/>
    <hyperlink ref="M3" r:id="rId2" display="ESS to apply for Leave" xr:uid="{82CED5A0-4063-490B-B99F-A46CAA1EA5F4}"/>
    <hyperlink ref="M4:M5" r:id="rId3" display="     View Leave and " xr:uid="{1287A73B-528B-4F41-A0A3-19D7094B3144}"/>
    <hyperlink ref="M4:P4" r:id="rId4" display="Leave Entitlements Policy" xr:uid="{53B9A3CA-7DF9-4DC4-8409-11AD6C9BFDC2}"/>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425781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 '1Nov-14Nov'!D2,14)</f>
        <v>44514</v>
      </c>
      <c r="E2" s="186" t="s">
        <v>47</v>
      </c>
      <c r="F2" s="187"/>
      <c r="G2" s="188"/>
      <c r="H2" s="189" t="s">
        <v>48</v>
      </c>
      <c r="I2" s="190"/>
      <c r="J2" s="190"/>
      <c r="K2" s="190"/>
      <c r="L2" s="191">
        <f>+'1Nov-14Nov'!K41</f>
        <v>-66.156250000000014</v>
      </c>
      <c r="M2" s="313" t="s">
        <v>49</v>
      </c>
      <c r="N2" s="314"/>
      <c r="O2" s="314"/>
      <c r="P2" s="315"/>
    </row>
    <row r="3" spans="1:17" ht="12.75" customHeight="1" x14ac:dyDescent="0.2">
      <c r="A3" s="60"/>
      <c r="B3" s="12"/>
      <c r="C3" s="118" t="s">
        <v>50</v>
      </c>
      <c r="D3" s="316" t="str">
        <f>+'1Nov-14Nov'!D3</f>
        <v>Your Name Goes Here</v>
      </c>
      <c r="E3" s="317"/>
      <c r="F3" s="317"/>
      <c r="G3" s="318"/>
      <c r="H3" s="122"/>
      <c r="I3" s="120"/>
      <c r="J3" s="120"/>
      <c r="K3" s="120"/>
      <c r="L3" s="121"/>
      <c r="M3" s="319" t="s">
        <v>52</v>
      </c>
      <c r="N3" s="320"/>
      <c r="O3" s="320"/>
      <c r="P3" s="321"/>
    </row>
    <row r="4" spans="1:17" x14ac:dyDescent="0.2">
      <c r="A4" s="60"/>
      <c r="B4" s="12"/>
      <c r="C4" s="118" t="s">
        <v>53</v>
      </c>
      <c r="D4" s="149" t="str">
        <f>+'1Nov-14Nov'!D4</f>
        <v>Pos No.</v>
      </c>
      <c r="E4" s="150"/>
      <c r="F4" s="214" t="s">
        <v>139</v>
      </c>
      <c r="G4" s="151" t="str">
        <f>'1Nov-14Nov'!G4</f>
        <v>Emp ID</v>
      </c>
      <c r="H4" s="122" t="s">
        <v>57</v>
      </c>
      <c r="I4" s="122"/>
      <c r="J4" s="120"/>
      <c r="K4" s="120"/>
      <c r="L4" s="123">
        <f>'1Nov-14Nov'!K78</f>
        <v>0</v>
      </c>
      <c r="M4" s="322" t="s">
        <v>58</v>
      </c>
      <c r="N4" s="322"/>
      <c r="O4" s="322"/>
      <c r="P4" s="322"/>
    </row>
    <row r="5" spans="1:17" ht="13.5" customHeight="1" x14ac:dyDescent="0.2">
      <c r="A5" s="60"/>
      <c r="B5" s="12"/>
      <c r="C5" s="192" t="s">
        <v>59</v>
      </c>
      <c r="D5" s="326" t="str">
        <f>+'1Nov-14Nov'!D5</f>
        <v>Your Org Unit Goes Here</v>
      </c>
      <c r="E5" s="327"/>
      <c r="F5" s="327"/>
      <c r="G5" s="328"/>
      <c r="H5" s="193" t="s">
        <v>61</v>
      </c>
      <c r="I5" s="193"/>
      <c r="J5" s="194"/>
      <c r="K5" s="194"/>
      <c r="L5" s="195" t="str">
        <f>'1Nov-14Nov'!L5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44514</v>
      </c>
      <c r="D7" s="115">
        <f>$C$7+1</f>
        <v>44515</v>
      </c>
      <c r="E7" s="115">
        <f>$C$7+2</f>
        <v>44516</v>
      </c>
      <c r="F7" s="115">
        <f>$C$7+3</f>
        <v>44517</v>
      </c>
      <c r="G7" s="115">
        <f>$C$7+4</f>
        <v>44518</v>
      </c>
      <c r="H7" s="115">
        <f>$C$7+5</f>
        <v>44519</v>
      </c>
      <c r="I7" s="115">
        <f>$C$7+6</f>
        <v>44520</v>
      </c>
      <c r="J7" s="115">
        <f>$C$7+7</f>
        <v>44521</v>
      </c>
      <c r="K7" s="115">
        <f>$C$7+8</f>
        <v>44522</v>
      </c>
      <c r="L7" s="115">
        <f>$C$7+9</f>
        <v>44523</v>
      </c>
      <c r="M7" s="115">
        <f>$C$7+10</f>
        <v>44524</v>
      </c>
      <c r="N7" s="115">
        <f>$C$7+11</f>
        <v>44525</v>
      </c>
      <c r="O7" s="115">
        <f>$C$7+12</f>
        <v>44526</v>
      </c>
      <c r="P7" s="162">
        <f>$C$7+13</f>
        <v>44527</v>
      </c>
      <c r="Q7" s="1"/>
    </row>
    <row r="8" spans="1:17" ht="13.5" thickBot="1" x14ac:dyDescent="0.25">
      <c r="A8" s="118" t="s">
        <v>71</v>
      </c>
      <c r="B8" s="120"/>
      <c r="C8" s="220">
        <f>'1Nov-14Nov'!C8</f>
        <v>0</v>
      </c>
      <c r="D8" s="227">
        <f>'1Nov-14Nov'!D8</f>
        <v>0</v>
      </c>
      <c r="E8" s="230">
        <f>'1Nov-14Nov'!E8</f>
        <v>0.30208333333333331</v>
      </c>
      <c r="F8" s="228">
        <f>'1Nov-14Nov'!F8</f>
        <v>0.30208333333333331</v>
      </c>
      <c r="G8" s="230">
        <f>'1Nov-14Nov'!G8</f>
        <v>0.30208333333333331</v>
      </c>
      <c r="H8" s="228">
        <f>'1Nov-14Nov'!H8</f>
        <v>0.30208333333333331</v>
      </c>
      <c r="I8" s="230">
        <f>'1Nov-14Nov'!I8</f>
        <v>0.30208333333333331</v>
      </c>
      <c r="J8" s="227">
        <f>'1Nov-14Nov'!J8</f>
        <v>0</v>
      </c>
      <c r="K8" s="227">
        <f>'1Nov-14Nov'!K8</f>
        <v>0</v>
      </c>
      <c r="L8" s="230">
        <f>'1Nov-14Nov'!L8</f>
        <v>0.30208333333333331</v>
      </c>
      <c r="M8" s="228">
        <f>'1Nov-14Nov'!M8</f>
        <v>0.30208333333333331</v>
      </c>
      <c r="N8" s="230">
        <f>'1Nov-14Nov'!N8</f>
        <v>0.30208333333333331</v>
      </c>
      <c r="O8" s="228">
        <f>'1Nov-14Nov'!O8</f>
        <v>0.30208333333333331</v>
      </c>
      <c r="P8" s="230">
        <f>'1Nov-14Nov'!P8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-66.156250000000014</v>
      </c>
      <c r="D30" s="226">
        <f t="shared" ref="D30:P30" si="6">C32</f>
        <v>-66.156250000000014</v>
      </c>
      <c r="E30" s="235">
        <f t="shared" si="6"/>
        <v>-66.156250000000014</v>
      </c>
      <c r="F30" s="243">
        <f t="shared" si="6"/>
        <v>-66.458333333333343</v>
      </c>
      <c r="G30" s="235">
        <f t="shared" si="6"/>
        <v>-66.760416666666671</v>
      </c>
      <c r="H30" s="243">
        <f t="shared" si="6"/>
        <v>-67.0625</v>
      </c>
      <c r="I30" s="235">
        <f t="shared" si="6"/>
        <v>-67.364583333333329</v>
      </c>
      <c r="J30" s="226">
        <f t="shared" si="6"/>
        <v>-67.666666666666657</v>
      </c>
      <c r="K30" s="226">
        <f t="shared" si="6"/>
        <v>-67.666666666666657</v>
      </c>
      <c r="L30" s="235">
        <f t="shared" si="6"/>
        <v>-67.666666666666657</v>
      </c>
      <c r="M30" s="243">
        <f t="shared" si="6"/>
        <v>-67.968749999999986</v>
      </c>
      <c r="N30" s="235">
        <f t="shared" si="6"/>
        <v>-68.270833333333314</v>
      </c>
      <c r="O30" s="243">
        <f t="shared" si="6"/>
        <v>-68.572916666666643</v>
      </c>
      <c r="P30" s="239">
        <f t="shared" si="6"/>
        <v>-68.874999999999972</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-66.156250000000014</v>
      </c>
      <c r="D32" s="144">
        <f t="shared" si="8"/>
        <v>-66.156250000000014</v>
      </c>
      <c r="E32" s="144">
        <f t="shared" si="8"/>
        <v>-66.458333333333343</v>
      </c>
      <c r="F32" s="144">
        <f t="shared" si="8"/>
        <v>-66.760416666666671</v>
      </c>
      <c r="G32" s="144">
        <f t="shared" si="8"/>
        <v>-67.0625</v>
      </c>
      <c r="H32" s="144">
        <f t="shared" si="8"/>
        <v>-67.364583333333329</v>
      </c>
      <c r="I32" s="144">
        <f t="shared" si="8"/>
        <v>-67.666666666666657</v>
      </c>
      <c r="J32" s="144">
        <f t="shared" si="8"/>
        <v>-67.666666666666657</v>
      </c>
      <c r="K32" s="144">
        <f t="shared" si="8"/>
        <v>-67.666666666666657</v>
      </c>
      <c r="L32" s="144">
        <f t="shared" si="8"/>
        <v>-67.968749999999986</v>
      </c>
      <c r="M32" s="144">
        <f t="shared" si="8"/>
        <v>-68.270833333333314</v>
      </c>
      <c r="N32" s="144">
        <f t="shared" si="8"/>
        <v>-68.572916666666643</v>
      </c>
      <c r="O32" s="144">
        <f t="shared" si="8"/>
        <v>-68.874999999999972</v>
      </c>
      <c r="P32" s="179">
        <f t="shared" si="8"/>
        <v>-69.1770833333333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-66.156250000000014</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-69.177083333333343</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44514</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44514</v>
      </c>
      <c r="D52" s="88">
        <f>$C$7+1</f>
        <v>44515</v>
      </c>
      <c r="E52" s="88">
        <f>$C$7+2</f>
        <v>44516</v>
      </c>
      <c r="F52" s="88">
        <f>$C$7+3</f>
        <v>44517</v>
      </c>
      <c r="G52" s="88">
        <f>$C$7+4</f>
        <v>44518</v>
      </c>
      <c r="H52" s="88">
        <f>$C$7+5</f>
        <v>44519</v>
      </c>
      <c r="I52" s="88">
        <f>$C$7+6</f>
        <v>44520</v>
      </c>
      <c r="J52" s="88">
        <f>$C$7+7</f>
        <v>44521</v>
      </c>
      <c r="K52" s="88">
        <f>$C$7+8</f>
        <v>44522</v>
      </c>
      <c r="L52" s="88">
        <f>$C$7+9</f>
        <v>44523</v>
      </c>
      <c r="M52" s="88">
        <f>$C$7+10</f>
        <v>44524</v>
      </c>
      <c r="N52" s="88">
        <f>$C$7+11</f>
        <v>44525</v>
      </c>
      <c r="O52" s="88">
        <f>$C$7+12</f>
        <v>44526</v>
      </c>
      <c r="P52" s="89">
        <f>$C$7+13</f>
        <v>44527</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xWe5mySMGZ6aDE5OC56Nwt0UbYkYmFi9PqFfigWSiSVwdV14P1QZvqit7ueJWKf8fkc5ZrRDIRq1IXbSTNdekQ==" saltValue="V4gtStY3XybYOIKsKkkm7A==" spinCount="100000" sheet="1" objects="1" scenarios="1"/>
  <mergeCells count="7">
    <mergeCell ref="D3:G3"/>
    <mergeCell ref="D5:G5"/>
    <mergeCell ref="M2:P2"/>
    <mergeCell ref="J34:M34"/>
    <mergeCell ref="M3:P3"/>
    <mergeCell ref="M4:P4"/>
    <mergeCell ref="M5:P5"/>
  </mergeCells>
  <hyperlinks>
    <hyperlink ref="M3:P3" r:id="rId1" display="Workday to apply for Leave" xr:uid="{1258AC1E-87D3-45C7-8FFF-CB6A6FFE5EC8}"/>
    <hyperlink ref="M3" r:id="rId2" display="ESS to apply for Leave" xr:uid="{C6112C4F-A28F-4205-9F43-3BEFDD064D40}"/>
    <hyperlink ref="M4:M5" r:id="rId3" display="     View Leave and " xr:uid="{F5B6FC3B-4EB6-4A2A-9B32-F91F8AC44D7B}"/>
    <hyperlink ref="M4:P4" r:id="rId4" display="Leave Entitlements Policy" xr:uid="{33A0D621-CD93-4AC7-9AA4-E5666C083FD1}"/>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425781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SUM('15Nov-28Nov'!D2,14)</f>
        <v>44528</v>
      </c>
      <c r="E2" s="186" t="s">
        <v>47</v>
      </c>
      <c r="F2" s="187"/>
      <c r="G2" s="188"/>
      <c r="H2" s="189" t="s">
        <v>48</v>
      </c>
      <c r="I2" s="190"/>
      <c r="J2" s="190"/>
      <c r="K2" s="190"/>
      <c r="L2" s="191">
        <f>+'15Nov-28Nov'!K41</f>
        <v>-69.177083333333343</v>
      </c>
      <c r="M2" s="313" t="s">
        <v>49</v>
      </c>
      <c r="N2" s="314"/>
      <c r="O2" s="314"/>
      <c r="P2" s="315"/>
    </row>
    <row r="3" spans="1:17" ht="12.75" customHeight="1" x14ac:dyDescent="0.2">
      <c r="A3" s="60"/>
      <c r="B3" s="12"/>
      <c r="C3" s="118" t="s">
        <v>50</v>
      </c>
      <c r="D3" s="316" t="str">
        <f>+'15Nov-28Nov'!D3</f>
        <v>Your Name Goes Here</v>
      </c>
      <c r="E3" s="317"/>
      <c r="F3" s="317"/>
      <c r="G3" s="318"/>
      <c r="H3" s="122"/>
      <c r="I3" s="120"/>
      <c r="J3" s="120"/>
      <c r="K3" s="120"/>
      <c r="L3" s="121"/>
      <c r="M3" s="319" t="s">
        <v>52</v>
      </c>
      <c r="N3" s="320"/>
      <c r="O3" s="320"/>
      <c r="P3" s="321"/>
    </row>
    <row r="4" spans="1:17" x14ac:dyDescent="0.2">
      <c r="A4" s="60"/>
      <c r="B4" s="12"/>
      <c r="C4" s="118" t="s">
        <v>53</v>
      </c>
      <c r="D4" s="149" t="str">
        <f>+'15Nov-28Nov'!D4</f>
        <v>Pos No.</v>
      </c>
      <c r="E4" s="150"/>
      <c r="F4" s="214" t="s">
        <v>139</v>
      </c>
      <c r="G4" s="151" t="str">
        <f>'15Nov-28Nov'!G4</f>
        <v>Emp ID</v>
      </c>
      <c r="H4" s="122" t="s">
        <v>57</v>
      </c>
      <c r="I4" s="122"/>
      <c r="J4" s="120"/>
      <c r="K4" s="120"/>
      <c r="L4" s="123">
        <f>'15Nov-28Nov'!K78</f>
        <v>0</v>
      </c>
      <c r="M4" s="322" t="s">
        <v>58</v>
      </c>
      <c r="N4" s="322"/>
      <c r="O4" s="322"/>
      <c r="P4" s="322"/>
    </row>
    <row r="5" spans="1:17" ht="13.5" customHeight="1" x14ac:dyDescent="0.2">
      <c r="A5" s="60"/>
      <c r="B5" s="12"/>
      <c r="C5" s="192" t="s">
        <v>59</v>
      </c>
      <c r="D5" s="326" t="str">
        <f>+'15Nov-28Nov'!D5</f>
        <v>Your Org Unit Goes Here</v>
      </c>
      <c r="E5" s="327"/>
      <c r="F5" s="327"/>
      <c r="G5" s="328"/>
      <c r="H5" s="193" t="s">
        <v>61</v>
      </c>
      <c r="I5" s="193"/>
      <c r="J5" s="194"/>
      <c r="K5" s="194"/>
      <c r="L5" s="195" t="str">
        <f>'15Nov-28Nov'!L5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44528</v>
      </c>
      <c r="D7" s="115">
        <f>$C$7+1</f>
        <v>44529</v>
      </c>
      <c r="E7" s="115">
        <f>$C$7+2</f>
        <v>44530</v>
      </c>
      <c r="F7" s="115">
        <f>$C$7+3</f>
        <v>44531</v>
      </c>
      <c r="G7" s="115">
        <f>$C$7+4</f>
        <v>44532</v>
      </c>
      <c r="H7" s="115">
        <f>$C$7+5</f>
        <v>44533</v>
      </c>
      <c r="I7" s="115">
        <f>$C$7+6</f>
        <v>44534</v>
      </c>
      <c r="J7" s="115">
        <f>$C$7+7</f>
        <v>44535</v>
      </c>
      <c r="K7" s="115">
        <f>$C$7+8</f>
        <v>44536</v>
      </c>
      <c r="L7" s="115">
        <f>$C$7+9</f>
        <v>44537</v>
      </c>
      <c r="M7" s="115">
        <f>$C$7+10</f>
        <v>44538</v>
      </c>
      <c r="N7" s="115">
        <f>$C$7+11</f>
        <v>44539</v>
      </c>
      <c r="O7" s="115">
        <f>$C$7+12</f>
        <v>44540</v>
      </c>
      <c r="P7" s="162">
        <f>$C$7+13</f>
        <v>44541</v>
      </c>
      <c r="Q7" s="1"/>
    </row>
    <row r="8" spans="1:17" ht="13.5" thickBot="1" x14ac:dyDescent="0.25">
      <c r="A8" s="118" t="s">
        <v>71</v>
      </c>
      <c r="B8" s="120"/>
      <c r="C8" s="220">
        <f>'15Nov-28Nov'!C8</f>
        <v>0</v>
      </c>
      <c r="D8" s="227">
        <f>'15Nov-28Nov'!D8</f>
        <v>0</v>
      </c>
      <c r="E8" s="230">
        <f>'15Nov-28Nov'!E8</f>
        <v>0.30208333333333331</v>
      </c>
      <c r="F8" s="228">
        <f>'15Nov-28Nov'!F8</f>
        <v>0.30208333333333331</v>
      </c>
      <c r="G8" s="230">
        <f>'15Nov-28Nov'!G8</f>
        <v>0.30208333333333331</v>
      </c>
      <c r="H8" s="228">
        <f>'15Nov-28Nov'!H8</f>
        <v>0.30208333333333331</v>
      </c>
      <c r="I8" s="230">
        <f>'15Nov-28Nov'!I8</f>
        <v>0.30208333333333331</v>
      </c>
      <c r="J8" s="227">
        <f>'15Nov-28Nov'!J8</f>
        <v>0</v>
      </c>
      <c r="K8" s="227">
        <f>'15Nov-28Nov'!K8</f>
        <v>0</v>
      </c>
      <c r="L8" s="230">
        <f>'15Nov-28Nov'!L8</f>
        <v>0.30208333333333331</v>
      </c>
      <c r="M8" s="228">
        <f>'15Nov-28Nov'!M8</f>
        <v>0.30208333333333331</v>
      </c>
      <c r="N8" s="230">
        <f>'15Nov-28Nov'!N8</f>
        <v>0.30208333333333331</v>
      </c>
      <c r="O8" s="228">
        <f>'15Nov-28Nov'!O8</f>
        <v>0.30208333333333331</v>
      </c>
      <c r="P8" s="230">
        <f>'15Nov-28Nov'!P8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-69.177083333333343</v>
      </c>
      <c r="D30" s="226">
        <f t="shared" ref="D30:P30" si="6">C32</f>
        <v>-69.177083333333343</v>
      </c>
      <c r="E30" s="235">
        <f t="shared" si="6"/>
        <v>-69.177083333333343</v>
      </c>
      <c r="F30" s="243">
        <f t="shared" si="6"/>
        <v>-69.479166666666671</v>
      </c>
      <c r="G30" s="235">
        <f t="shared" si="6"/>
        <v>-69.78125</v>
      </c>
      <c r="H30" s="243">
        <f t="shared" si="6"/>
        <v>-70.083333333333329</v>
      </c>
      <c r="I30" s="235">
        <f t="shared" si="6"/>
        <v>-70.385416666666657</v>
      </c>
      <c r="J30" s="226">
        <f t="shared" si="6"/>
        <v>-70.687499999999986</v>
      </c>
      <c r="K30" s="226">
        <f t="shared" si="6"/>
        <v>-70.687499999999986</v>
      </c>
      <c r="L30" s="235">
        <f t="shared" si="6"/>
        <v>-70.687499999999986</v>
      </c>
      <c r="M30" s="243">
        <f t="shared" si="6"/>
        <v>-70.989583333333314</v>
      </c>
      <c r="N30" s="235">
        <f t="shared" si="6"/>
        <v>-71.291666666666643</v>
      </c>
      <c r="O30" s="243">
        <f t="shared" si="6"/>
        <v>-71.593749999999972</v>
      </c>
      <c r="P30" s="239">
        <f t="shared" si="6"/>
        <v>-71.8958333333333</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-69.177083333333343</v>
      </c>
      <c r="D32" s="144">
        <f t="shared" si="8"/>
        <v>-69.177083333333343</v>
      </c>
      <c r="E32" s="144">
        <f t="shared" si="8"/>
        <v>-69.479166666666671</v>
      </c>
      <c r="F32" s="144">
        <f t="shared" si="8"/>
        <v>-69.78125</v>
      </c>
      <c r="G32" s="144">
        <f t="shared" si="8"/>
        <v>-70.083333333333329</v>
      </c>
      <c r="H32" s="144">
        <f t="shared" si="8"/>
        <v>-70.385416666666657</v>
      </c>
      <c r="I32" s="144">
        <f t="shared" si="8"/>
        <v>-70.687499999999986</v>
      </c>
      <c r="J32" s="144">
        <f t="shared" si="8"/>
        <v>-70.687499999999986</v>
      </c>
      <c r="K32" s="144">
        <f t="shared" si="8"/>
        <v>-70.687499999999986</v>
      </c>
      <c r="L32" s="144">
        <f t="shared" si="8"/>
        <v>-70.989583333333314</v>
      </c>
      <c r="M32" s="144">
        <f t="shared" si="8"/>
        <v>-71.291666666666643</v>
      </c>
      <c r="N32" s="144">
        <f t="shared" si="8"/>
        <v>-71.593749999999972</v>
      </c>
      <c r="O32" s="144">
        <f t="shared" si="8"/>
        <v>-71.8958333333333</v>
      </c>
      <c r="P32" s="179">
        <f t="shared" si="8"/>
        <v>-72.197916666666629</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-69.177083333333343</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-72.197916666666671</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44528</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44528</v>
      </c>
      <c r="D52" s="88">
        <f>$C$7+1</f>
        <v>44529</v>
      </c>
      <c r="E52" s="88">
        <f>$C$7+2</f>
        <v>44530</v>
      </c>
      <c r="F52" s="88">
        <f>$C$7+3</f>
        <v>44531</v>
      </c>
      <c r="G52" s="88">
        <f>$C$7+4</f>
        <v>44532</v>
      </c>
      <c r="H52" s="88">
        <f>$C$7+5</f>
        <v>44533</v>
      </c>
      <c r="I52" s="88">
        <f>$C$7+6</f>
        <v>44534</v>
      </c>
      <c r="J52" s="88">
        <f>$C$7+7</f>
        <v>44535</v>
      </c>
      <c r="K52" s="88">
        <f>$C$7+8</f>
        <v>44536</v>
      </c>
      <c r="L52" s="88">
        <f>$C$7+9</f>
        <v>44537</v>
      </c>
      <c r="M52" s="88">
        <f>$C$7+10</f>
        <v>44538</v>
      </c>
      <c r="N52" s="88">
        <f>$C$7+11</f>
        <v>44539</v>
      </c>
      <c r="O52" s="88">
        <f>$C$7+12</f>
        <v>44540</v>
      </c>
      <c r="P52" s="89">
        <f>$C$7+13</f>
        <v>44541</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RXUZaQIVGagq+nOly6dgC4Jyl+tEr0ImGmqWfW6KMPQ3BXFYqVsRo9LrnUK474y90kaEsfVDMEgekJteXBbgEQ==" saltValue="TkB5wY32cY5EHzjXjOp2Yw==" spinCount="100000" sheet="1" objects="1" scenarios="1"/>
  <mergeCells count="7">
    <mergeCell ref="D3:G3"/>
    <mergeCell ref="D5:G5"/>
    <mergeCell ref="M2:P2"/>
    <mergeCell ref="J34:M34"/>
    <mergeCell ref="M3:P3"/>
    <mergeCell ref="M4:P4"/>
    <mergeCell ref="M5:P5"/>
  </mergeCells>
  <hyperlinks>
    <hyperlink ref="M3:P3" r:id="rId1" display="Workday to apply for Leave" xr:uid="{D0B112C4-7574-4A82-B61A-7C06FFAE0114}"/>
    <hyperlink ref="M3" r:id="rId2" display="ESS to apply for Leave" xr:uid="{28CF9C82-A02C-485D-9104-446949A0E30E}"/>
    <hyperlink ref="M4:M5" r:id="rId3" display="     View Leave and " xr:uid="{A15C900D-B1BB-43A3-B167-B20A1EACBD55}"/>
    <hyperlink ref="M4:P4" r:id="rId4" display="Leave Entitlements Policy" xr:uid="{3399BBC5-C3B8-4463-B82E-0477D184E6A7}"/>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theme="5"/>
    <pageSetUpPr autoPageBreaks="0"/>
  </sheetPr>
  <dimension ref="A1:Q89"/>
  <sheetViews>
    <sheetView tabSelected="1" zoomScaleNormal="100" workbookViewId="0">
      <selection activeCell="S18" sqref="S18"/>
    </sheetView>
  </sheetViews>
  <sheetFormatPr defaultColWidth="11.42578125" defaultRowHeight="12.75" x14ac:dyDescent="0.2"/>
  <cols>
    <col min="2" max="2" width="15.1406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SUM('29Nov-12Dec'!D2,14)</f>
        <v>44542</v>
      </c>
      <c r="E2" s="186" t="s">
        <v>47</v>
      </c>
      <c r="F2" s="187"/>
      <c r="G2" s="188"/>
      <c r="H2" s="189" t="s">
        <v>48</v>
      </c>
      <c r="I2" s="190"/>
      <c r="J2" s="190"/>
      <c r="K2" s="190"/>
      <c r="L2" s="191">
        <f>+'29Nov-12Dec'!K41</f>
        <v>-72.197916666666671</v>
      </c>
      <c r="M2" s="313" t="s">
        <v>49</v>
      </c>
      <c r="N2" s="314"/>
      <c r="O2" s="314"/>
      <c r="P2" s="315"/>
    </row>
    <row r="3" spans="1:17" ht="12.75" customHeight="1" x14ac:dyDescent="0.2">
      <c r="A3" s="60"/>
      <c r="B3" s="12"/>
      <c r="C3" s="118" t="s">
        <v>50</v>
      </c>
      <c r="D3" s="316" t="str">
        <f>+'29Nov-12Dec'!D3</f>
        <v>Your Name Goes Here</v>
      </c>
      <c r="E3" s="317"/>
      <c r="F3" s="317"/>
      <c r="G3" s="318"/>
      <c r="H3" s="122"/>
      <c r="I3" s="120"/>
      <c r="J3" s="120"/>
      <c r="K3" s="120"/>
      <c r="L3" s="121"/>
      <c r="M3" s="319" t="s">
        <v>52</v>
      </c>
      <c r="N3" s="320"/>
      <c r="O3" s="320"/>
      <c r="P3" s="321"/>
    </row>
    <row r="4" spans="1:17" x14ac:dyDescent="0.2">
      <c r="A4" s="60"/>
      <c r="B4" s="12"/>
      <c r="C4" s="118" t="s">
        <v>53</v>
      </c>
      <c r="D4" s="149" t="str">
        <f>+'29Nov-12Dec'!D4</f>
        <v>Pos No.</v>
      </c>
      <c r="E4" s="150"/>
      <c r="F4" s="214" t="s">
        <v>139</v>
      </c>
      <c r="G4" s="151" t="str">
        <f>'29Nov-12Dec'!G4</f>
        <v>Emp ID</v>
      </c>
      <c r="H4" s="122" t="s">
        <v>57</v>
      </c>
      <c r="I4" s="122"/>
      <c r="J4" s="120"/>
      <c r="K4" s="120"/>
      <c r="L4" s="123">
        <f>'29Nov-12Dec'!K78</f>
        <v>0</v>
      </c>
      <c r="M4" s="322" t="s">
        <v>58</v>
      </c>
      <c r="N4" s="322"/>
      <c r="O4" s="322"/>
      <c r="P4" s="322"/>
    </row>
    <row r="5" spans="1:17" ht="13.5" customHeight="1" x14ac:dyDescent="0.2">
      <c r="A5" s="60"/>
      <c r="B5" s="12"/>
      <c r="C5" s="192" t="s">
        <v>59</v>
      </c>
      <c r="D5" s="326" t="str">
        <f>+'29Nov-12Dec'!D5</f>
        <v>Your Org Unit Goes Here</v>
      </c>
      <c r="E5" s="327"/>
      <c r="F5" s="327"/>
      <c r="G5" s="328"/>
      <c r="H5" s="193" t="s">
        <v>61</v>
      </c>
      <c r="I5" s="193"/>
      <c r="J5" s="194"/>
      <c r="K5" s="194"/>
      <c r="L5" s="195" t="str">
        <f>'29Nov-12Dec'!L5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44542</v>
      </c>
      <c r="D7" s="115">
        <f>$C$7+1</f>
        <v>44543</v>
      </c>
      <c r="E7" s="115">
        <f>$C$7+2</f>
        <v>44544</v>
      </c>
      <c r="F7" s="115">
        <f>$C$7+3</f>
        <v>44545</v>
      </c>
      <c r="G7" s="115">
        <f>$C$7+4</f>
        <v>44546</v>
      </c>
      <c r="H7" s="115">
        <f>$C$7+5</f>
        <v>44547</v>
      </c>
      <c r="I7" s="115">
        <f>$C$7+6</f>
        <v>44548</v>
      </c>
      <c r="J7" s="115">
        <f>$C$7+7</f>
        <v>44549</v>
      </c>
      <c r="K7" s="115">
        <f>$C$7+8</f>
        <v>44550</v>
      </c>
      <c r="L7" s="115">
        <f>$C$7+9</f>
        <v>44551</v>
      </c>
      <c r="M7" s="115">
        <f>$C$7+10</f>
        <v>44552</v>
      </c>
      <c r="N7" s="115">
        <f>$C$7+11</f>
        <v>44553</v>
      </c>
      <c r="O7" s="115">
        <f>$C$7+12</f>
        <v>44554</v>
      </c>
      <c r="P7" s="162">
        <f>$C$7+13</f>
        <v>44555</v>
      </c>
      <c r="Q7" s="1"/>
    </row>
    <row r="8" spans="1:17" ht="13.5" thickBot="1" x14ac:dyDescent="0.25">
      <c r="A8" s="118" t="s">
        <v>71</v>
      </c>
      <c r="B8" s="120"/>
      <c r="C8" s="220">
        <f>'29Nov-12Dec'!C8</f>
        <v>0</v>
      </c>
      <c r="D8" s="227">
        <f>'29Nov-12Dec'!D8</f>
        <v>0</v>
      </c>
      <c r="E8" s="230">
        <f>'29Nov-12Dec'!E8</f>
        <v>0.30208333333333331</v>
      </c>
      <c r="F8" s="228">
        <f>'29Nov-12Dec'!F8</f>
        <v>0.30208333333333331</v>
      </c>
      <c r="G8" s="230">
        <f>'29Nov-12Dec'!G8</f>
        <v>0.30208333333333331</v>
      </c>
      <c r="H8" s="228">
        <f>'29Nov-12Dec'!H8</f>
        <v>0.30208333333333331</v>
      </c>
      <c r="I8" s="230">
        <f>'29Nov-12Dec'!I8</f>
        <v>0.30208333333333331</v>
      </c>
      <c r="J8" s="227">
        <f>'29Nov-12Dec'!J8</f>
        <v>0</v>
      </c>
      <c r="K8" s="227">
        <f>'29Nov-12Dec'!K8</f>
        <v>0</v>
      </c>
      <c r="L8" s="230">
        <f>'29Nov-12Dec'!L8</f>
        <v>0.30208333333333331</v>
      </c>
      <c r="M8" s="228">
        <f>'29Nov-12Dec'!M8</f>
        <v>0.30208333333333331</v>
      </c>
      <c r="N8" s="230">
        <f>'29Nov-12Dec'!N8</f>
        <v>0.30208333333333331</v>
      </c>
      <c r="O8" s="228">
        <f>'29Nov-12Dec'!O8</f>
        <v>0.30208333333333331</v>
      </c>
      <c r="P8" s="230">
        <f>'29Nov-12Dec'!P8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v>0.30208333333333331</v>
      </c>
      <c r="P23" s="236">
        <v>0.30208333333333331</v>
      </c>
    </row>
    <row r="24" spans="1:16" x14ac:dyDescent="0.2">
      <c r="A24" s="167" t="s">
        <v>86</v>
      </c>
      <c r="B24" s="105" t="s">
        <v>87</v>
      </c>
      <c r="C24" s="223"/>
      <c r="D24" s="221"/>
      <c r="E24" s="231"/>
      <c r="F24" s="229"/>
      <c r="G24" s="231"/>
      <c r="H24" s="229"/>
      <c r="I24" s="231"/>
      <c r="J24" s="221"/>
      <c r="K24" s="221"/>
      <c r="L24" s="231"/>
      <c r="M24" s="229"/>
      <c r="N24" s="231" t="s">
        <v>79</v>
      </c>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0.30208333333333331</v>
      </c>
      <c r="P26" s="171">
        <f t="shared" si="3"/>
        <v>0.30208333333333331</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t="str">
        <f t="shared" si="4"/>
        <v>0:00</v>
      </c>
      <c r="P27" s="173" t="str">
        <f t="shared" si="4"/>
        <v>0:00</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0.30208333333333331</v>
      </c>
      <c r="P29" s="176">
        <f t="shared" si="5"/>
        <v>0.30208333333333331</v>
      </c>
    </row>
    <row r="30" spans="1:16" x14ac:dyDescent="0.2">
      <c r="A30" s="177" t="s">
        <v>94</v>
      </c>
      <c r="B30" s="142"/>
      <c r="C30" s="226">
        <f>IF(L3 ="Y", 0-L2, L2)</f>
        <v>-72.197916666666671</v>
      </c>
      <c r="D30" s="226">
        <f t="shared" ref="D30:P30" si="6">C32</f>
        <v>-72.197916666666671</v>
      </c>
      <c r="E30" s="235">
        <f t="shared" si="6"/>
        <v>-72.197916666666671</v>
      </c>
      <c r="F30" s="243">
        <f t="shared" si="6"/>
        <v>-72.5</v>
      </c>
      <c r="G30" s="235">
        <f t="shared" si="6"/>
        <v>-72.802083333333329</v>
      </c>
      <c r="H30" s="243">
        <f t="shared" si="6"/>
        <v>-73.104166666666657</v>
      </c>
      <c r="I30" s="235">
        <f t="shared" si="6"/>
        <v>-73.406249999999986</v>
      </c>
      <c r="J30" s="226">
        <f t="shared" si="6"/>
        <v>-73.708333333333314</v>
      </c>
      <c r="K30" s="226">
        <f t="shared" si="6"/>
        <v>-73.708333333333314</v>
      </c>
      <c r="L30" s="235">
        <f t="shared" si="6"/>
        <v>-73.708333333333314</v>
      </c>
      <c r="M30" s="243">
        <f t="shared" si="6"/>
        <v>-74.010416666666643</v>
      </c>
      <c r="N30" s="235">
        <f t="shared" si="6"/>
        <v>-74.312499999999972</v>
      </c>
      <c r="O30" s="243">
        <f t="shared" si="6"/>
        <v>-74.6145833333333</v>
      </c>
      <c r="P30" s="239">
        <f t="shared" si="6"/>
        <v>-74.6145833333333</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v>
      </c>
      <c r="P31" s="239">
        <f t="shared" si="7"/>
        <v>0</v>
      </c>
    </row>
    <row r="32" spans="1:16" ht="13.5" thickBot="1" x14ac:dyDescent="0.25">
      <c r="A32" s="178" t="s">
        <v>96</v>
      </c>
      <c r="B32" s="143"/>
      <c r="C32" s="144">
        <f t="shared" ref="C32:P32" si="8">C30+C31</f>
        <v>-72.197916666666671</v>
      </c>
      <c r="D32" s="144">
        <f t="shared" si="8"/>
        <v>-72.197916666666671</v>
      </c>
      <c r="E32" s="144">
        <f t="shared" si="8"/>
        <v>-72.5</v>
      </c>
      <c r="F32" s="144">
        <f t="shared" si="8"/>
        <v>-72.802083333333329</v>
      </c>
      <c r="G32" s="144">
        <f t="shared" si="8"/>
        <v>-73.104166666666657</v>
      </c>
      <c r="H32" s="144">
        <f t="shared" si="8"/>
        <v>-73.406249999999986</v>
      </c>
      <c r="I32" s="144">
        <f t="shared" si="8"/>
        <v>-73.708333333333314</v>
      </c>
      <c r="J32" s="144">
        <f t="shared" si="8"/>
        <v>-73.708333333333314</v>
      </c>
      <c r="K32" s="144">
        <f t="shared" si="8"/>
        <v>-73.708333333333314</v>
      </c>
      <c r="L32" s="144">
        <f t="shared" si="8"/>
        <v>-74.010416666666643</v>
      </c>
      <c r="M32" s="144">
        <f t="shared" si="8"/>
        <v>-74.312499999999972</v>
      </c>
      <c r="N32" s="144">
        <f t="shared" si="8"/>
        <v>-74.6145833333333</v>
      </c>
      <c r="O32" s="144">
        <f t="shared" si="8"/>
        <v>-74.6145833333333</v>
      </c>
      <c r="P32" s="179">
        <f t="shared" si="8"/>
        <v>-74.6145833333333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-72.197916666666671</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0.60416666666666663</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-74.614583333333329</v>
      </c>
      <c r="L41" s="91"/>
      <c r="M41" s="94" t="s">
        <v>112</v>
      </c>
      <c r="N41" s="97">
        <f>SUM(C27:P27)</f>
        <v>2.4166666666666665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44542</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44542</v>
      </c>
      <c r="D52" s="88">
        <f>$C$7+1</f>
        <v>44543</v>
      </c>
      <c r="E52" s="88">
        <f>$C$7+2</f>
        <v>44544</v>
      </c>
      <c r="F52" s="88">
        <f>$C$7+3</f>
        <v>44545</v>
      </c>
      <c r="G52" s="88">
        <f>$C$7+4</f>
        <v>44546</v>
      </c>
      <c r="H52" s="88">
        <f>$C$7+5</f>
        <v>44547</v>
      </c>
      <c r="I52" s="88">
        <f>$C$7+6</f>
        <v>44548</v>
      </c>
      <c r="J52" s="88">
        <f>$C$7+7</f>
        <v>44549</v>
      </c>
      <c r="K52" s="88">
        <f>$C$7+8</f>
        <v>44550</v>
      </c>
      <c r="L52" s="88">
        <f>$C$7+9</f>
        <v>44551</v>
      </c>
      <c r="M52" s="88">
        <f>$C$7+10</f>
        <v>44552</v>
      </c>
      <c r="N52" s="88">
        <f>$C$7+11</f>
        <v>44553</v>
      </c>
      <c r="O52" s="88">
        <f>$C$7+12</f>
        <v>44554</v>
      </c>
      <c r="P52" s="89">
        <f>$C$7+13</f>
        <v>44555</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cUnLoxyuzF8GByag1xa843hmWwGpqVoHxhDRjU76lOh4eESLCKimFX6llsPvJVzZPl+TStjWdT/jkYdJQREMxg==" saltValue="eKhZV09P22lvzdynun84vw==" spinCount="100000" sheet="1" objects="1" scenarios="1"/>
  <mergeCells count="7">
    <mergeCell ref="D3:G3"/>
    <mergeCell ref="D5:G5"/>
    <mergeCell ref="M2:P2"/>
    <mergeCell ref="J34:M34"/>
    <mergeCell ref="M3:P3"/>
    <mergeCell ref="M4:P4"/>
    <mergeCell ref="M5:P5"/>
  </mergeCells>
  <hyperlinks>
    <hyperlink ref="M3:P3" r:id="rId1" display="Workday to apply for Leave" xr:uid="{4416A0EB-0F42-4715-9E3A-DD933A298057}"/>
    <hyperlink ref="M3" r:id="rId2" display="ESS to apply for Leave" xr:uid="{93EB4C5C-9BB8-4262-9258-4E433D010DAF}"/>
    <hyperlink ref="M4:M5" r:id="rId3" display="     View Leave and " xr:uid="{5F1D3331-CC34-413F-BD15-41D1B60CC15F}"/>
    <hyperlink ref="M4:P4" r:id="rId4" display="Leave Entitlements Policy" xr:uid="{04C68FA1-2EB5-430E-8ED5-9A2665144862}"/>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42578125" customWidth="1"/>
    <col min="3" max="16" width="11.42578125" customWidth="1"/>
  </cols>
  <sheetData>
    <row r="1" spans="1:17" ht="22.5" customHeight="1" thickBot="1" x14ac:dyDescent="0.3">
      <c r="A1" s="155"/>
      <c r="B1" s="27"/>
      <c r="C1" s="156" t="s">
        <v>0</v>
      </c>
      <c r="D1" s="27"/>
      <c r="E1" s="27"/>
      <c r="F1" s="27"/>
      <c r="G1" s="157"/>
      <c r="H1" s="158"/>
      <c r="I1" s="159"/>
      <c r="J1" s="158"/>
      <c r="K1" s="160"/>
      <c r="L1" s="27"/>
      <c r="M1" s="27"/>
      <c r="N1" s="27"/>
      <c r="O1" s="27"/>
      <c r="P1" s="28"/>
    </row>
    <row r="2" spans="1:17" ht="12.75" customHeight="1" x14ac:dyDescent="0.2">
      <c r="A2" s="60"/>
      <c r="B2" s="12"/>
      <c r="C2" s="116" t="s">
        <v>46</v>
      </c>
      <c r="D2" s="289">
        <v>44206</v>
      </c>
      <c r="E2" s="147" t="s">
        <v>47</v>
      </c>
      <c r="F2" s="148"/>
      <c r="G2" s="153"/>
      <c r="H2" s="154" t="s">
        <v>48</v>
      </c>
      <c r="I2" s="119"/>
      <c r="J2" s="119"/>
      <c r="K2" s="119"/>
      <c r="L2" s="249">
        <f>'28Dec-10Jan'!K41</f>
        <v>-2.71875</v>
      </c>
      <c r="M2" s="313" t="s">
        <v>49</v>
      </c>
      <c r="N2" s="314"/>
      <c r="O2" s="314"/>
      <c r="P2" s="315"/>
    </row>
    <row r="3" spans="1:17" ht="12.75" customHeight="1" x14ac:dyDescent="0.2">
      <c r="A3" s="60"/>
      <c r="B3" s="12"/>
      <c r="C3" s="117" t="s">
        <v>50</v>
      </c>
      <c r="D3" s="316" t="str">
        <f>'28Dec-10Jan'!D3</f>
        <v>Your Name Goes Here</v>
      </c>
      <c r="E3" s="317"/>
      <c r="F3" s="317"/>
      <c r="G3" s="318"/>
      <c r="H3" s="122"/>
      <c r="I3" s="120"/>
      <c r="J3" s="120"/>
      <c r="K3" s="120"/>
      <c r="L3" s="121"/>
      <c r="M3" s="319" t="s">
        <v>52</v>
      </c>
      <c r="N3" s="320"/>
      <c r="O3" s="320"/>
      <c r="P3" s="321"/>
    </row>
    <row r="4" spans="1:17" x14ac:dyDescent="0.2">
      <c r="A4" s="60"/>
      <c r="B4" s="12"/>
      <c r="C4" s="118" t="s">
        <v>53</v>
      </c>
      <c r="D4" s="149" t="str">
        <f>'28Dec-10Jan'!D4</f>
        <v>Pos No.</v>
      </c>
      <c r="E4" s="150"/>
      <c r="F4" s="214" t="s">
        <v>55</v>
      </c>
      <c r="G4" s="213" t="str">
        <f>'28Dec-10Jan'!G4</f>
        <v>Emp ID</v>
      </c>
      <c r="H4" s="122" t="s">
        <v>57</v>
      </c>
      <c r="I4" s="122"/>
      <c r="J4" s="120"/>
      <c r="K4" s="120"/>
      <c r="L4" s="123">
        <v>0</v>
      </c>
      <c r="M4" s="322" t="s">
        <v>58</v>
      </c>
      <c r="N4" s="322"/>
      <c r="O4" s="322"/>
      <c r="P4" s="322"/>
    </row>
    <row r="5" spans="1:17" ht="13.5" customHeight="1" x14ac:dyDescent="0.2">
      <c r="A5" s="60"/>
      <c r="B5" s="12"/>
      <c r="C5" s="117" t="s">
        <v>59</v>
      </c>
      <c r="D5" s="316" t="str">
        <f>'28Dec-10Jan'!D5</f>
        <v>Your Org Unit Goes Here</v>
      </c>
      <c r="E5" s="317"/>
      <c r="F5" s="317"/>
      <c r="G5" s="318"/>
      <c r="H5" s="124" t="s">
        <v>61</v>
      </c>
      <c r="I5" s="124"/>
      <c r="J5" s="125"/>
      <c r="K5" s="125"/>
      <c r="L5" s="126" t="s">
        <v>62</v>
      </c>
      <c r="M5" s="323" t="s">
        <v>63</v>
      </c>
      <c r="N5" s="324"/>
      <c r="O5" s="324"/>
      <c r="P5" s="325"/>
    </row>
    <row r="6" spans="1:17" x14ac:dyDescent="0.2">
      <c r="A6" s="60"/>
      <c r="B6" s="13"/>
      <c r="C6" s="112" t="s">
        <v>64</v>
      </c>
      <c r="D6" s="146" t="s">
        <v>65</v>
      </c>
      <c r="E6" s="146" t="s">
        <v>66</v>
      </c>
      <c r="F6" s="146" t="s">
        <v>67</v>
      </c>
      <c r="G6" s="146" t="s">
        <v>68</v>
      </c>
      <c r="H6" s="113" t="s">
        <v>69</v>
      </c>
      <c r="I6" s="113" t="s">
        <v>70</v>
      </c>
      <c r="J6" s="113" t="s">
        <v>64</v>
      </c>
      <c r="K6" s="113" t="s">
        <v>65</v>
      </c>
      <c r="L6" s="113" t="s">
        <v>66</v>
      </c>
      <c r="M6" s="113" t="s">
        <v>67</v>
      </c>
      <c r="N6" s="113" t="s">
        <v>68</v>
      </c>
      <c r="O6" s="113" t="s">
        <v>69</v>
      </c>
      <c r="P6" s="161" t="s">
        <v>70</v>
      </c>
    </row>
    <row r="7" spans="1:17" x14ac:dyDescent="0.2">
      <c r="A7" s="60"/>
      <c r="B7" s="13"/>
      <c r="C7" s="114">
        <f>D2</f>
        <v>44206</v>
      </c>
      <c r="D7" s="115">
        <f>$C$7+1</f>
        <v>44207</v>
      </c>
      <c r="E7" s="115">
        <f>$C$7+2</f>
        <v>44208</v>
      </c>
      <c r="F7" s="115">
        <f>$C$7+3</f>
        <v>44209</v>
      </c>
      <c r="G7" s="115">
        <f>$C$7+4</f>
        <v>44210</v>
      </c>
      <c r="H7" s="115">
        <f>$C$7+5</f>
        <v>44211</v>
      </c>
      <c r="I7" s="115">
        <f>$C$7+6</f>
        <v>44212</v>
      </c>
      <c r="J7" s="115">
        <f>$C$7+7</f>
        <v>44213</v>
      </c>
      <c r="K7" s="115">
        <f>$C$7+8</f>
        <v>44214</v>
      </c>
      <c r="L7" s="115">
        <f>$C$7+9</f>
        <v>44215</v>
      </c>
      <c r="M7" s="115">
        <f>$C$7+10</f>
        <v>44216</v>
      </c>
      <c r="N7" s="115">
        <f>$C$7+11</f>
        <v>44217</v>
      </c>
      <c r="O7" s="115">
        <f>$C$7+12</f>
        <v>44218</v>
      </c>
      <c r="P7" s="162">
        <f>$C$7+13</f>
        <v>44219</v>
      </c>
      <c r="Q7" s="1"/>
    </row>
    <row r="8" spans="1:17" x14ac:dyDescent="0.2">
      <c r="A8" s="118" t="s">
        <v>71</v>
      </c>
      <c r="B8" s="120"/>
      <c r="C8" s="220">
        <f>'28Dec-10Jan'!C8</f>
        <v>0</v>
      </c>
      <c r="D8" s="227">
        <f>'28Dec-10Jan'!D8</f>
        <v>0</v>
      </c>
      <c r="E8" s="230">
        <f>'28Dec-10Jan'!E8</f>
        <v>0.30208333333333331</v>
      </c>
      <c r="F8" s="228">
        <f>'28Dec-10Jan'!F8</f>
        <v>0.30208333333333331</v>
      </c>
      <c r="G8" s="230">
        <f>'28Dec-10Jan'!G8</f>
        <v>0.30208333333333331</v>
      </c>
      <c r="H8" s="228">
        <f>'28Dec-10Jan'!H8</f>
        <v>0.30208333333333331</v>
      </c>
      <c r="I8" s="230">
        <f>'28Dec-10Jan'!I8</f>
        <v>0.30208333333333331</v>
      </c>
      <c r="J8" s="227">
        <f>'28Dec-10Jan'!J8</f>
        <v>0</v>
      </c>
      <c r="K8" s="227">
        <f>'28Dec-10Jan'!K8</f>
        <v>0</v>
      </c>
      <c r="L8" s="230">
        <f>'28Dec-10Jan'!L8</f>
        <v>0.30208333333333331</v>
      </c>
      <c r="M8" s="228">
        <f>'28Dec-10Jan'!M8</f>
        <v>0.30208333333333331</v>
      </c>
      <c r="N8" s="230">
        <f>'28Dec-10Jan'!N8</f>
        <v>0.30208333333333331</v>
      </c>
      <c r="O8" s="228">
        <f>'28Dec-10Jan'!O8</f>
        <v>0.30208333333333331</v>
      </c>
      <c r="P8" s="230">
        <f>'28Dec-10Jan'!P8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t="s">
        <v>79</v>
      </c>
      <c r="F20" s="229" t="s">
        <v>79</v>
      </c>
      <c r="G20" s="231" t="s">
        <v>79</v>
      </c>
      <c r="H20" s="229" t="s">
        <v>79</v>
      </c>
      <c r="I20" s="231" t="s">
        <v>79</v>
      </c>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-2.71875</v>
      </c>
      <c r="D30" s="226">
        <f t="shared" ref="D30:P30" si="6">C32</f>
        <v>-2.71875</v>
      </c>
      <c r="E30" s="235">
        <f t="shared" si="6"/>
        <v>-2.71875</v>
      </c>
      <c r="F30" s="243">
        <f t="shared" si="6"/>
        <v>-3.0208333333333335</v>
      </c>
      <c r="G30" s="235">
        <f t="shared" si="6"/>
        <v>-3.322916666666667</v>
      </c>
      <c r="H30" s="243">
        <f t="shared" si="6"/>
        <v>-3.6250000000000004</v>
      </c>
      <c r="I30" s="235">
        <f t="shared" si="6"/>
        <v>-3.9270833333333339</v>
      </c>
      <c r="J30" s="250">
        <f t="shared" si="6"/>
        <v>-4.229166666666667</v>
      </c>
      <c r="K30" s="250">
        <f t="shared" si="6"/>
        <v>-4.229166666666667</v>
      </c>
      <c r="L30" s="235">
        <f t="shared" si="6"/>
        <v>-4.229166666666667</v>
      </c>
      <c r="M30" s="243">
        <f t="shared" si="6"/>
        <v>-4.53125</v>
      </c>
      <c r="N30" s="235">
        <f t="shared" si="6"/>
        <v>-4.833333333333333</v>
      </c>
      <c r="O30" s="243">
        <f t="shared" si="6"/>
        <v>-5.1354166666666661</v>
      </c>
      <c r="P30" s="239">
        <f t="shared" si="6"/>
        <v>-5.4374999999999991</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50">
        <f t="shared" si="7"/>
        <v>0</v>
      </c>
      <c r="K31" s="250">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-2.71875</v>
      </c>
      <c r="D32" s="144">
        <f t="shared" si="8"/>
        <v>-2.71875</v>
      </c>
      <c r="E32" s="144">
        <f t="shared" si="8"/>
        <v>-3.0208333333333335</v>
      </c>
      <c r="F32" s="144">
        <f t="shared" si="8"/>
        <v>-3.322916666666667</v>
      </c>
      <c r="G32" s="144">
        <f t="shared" si="8"/>
        <v>-3.6250000000000004</v>
      </c>
      <c r="H32" s="144">
        <f t="shared" si="8"/>
        <v>-3.9270833333333339</v>
      </c>
      <c r="I32" s="144">
        <f t="shared" si="8"/>
        <v>-4.229166666666667</v>
      </c>
      <c r="J32" s="144">
        <f t="shared" si="8"/>
        <v>-4.229166666666667</v>
      </c>
      <c r="K32" s="144">
        <f t="shared" si="8"/>
        <v>-4.229166666666667</v>
      </c>
      <c r="L32" s="144">
        <f t="shared" si="8"/>
        <v>-4.53125</v>
      </c>
      <c r="M32" s="144">
        <f t="shared" si="8"/>
        <v>-4.833333333333333</v>
      </c>
      <c r="N32" s="144">
        <f t="shared" si="8"/>
        <v>-5.1354166666666661</v>
      </c>
      <c r="O32" s="144">
        <f t="shared" si="8"/>
        <v>-5.4374999999999991</v>
      </c>
      <c r="P32" s="179">
        <f t="shared" si="8"/>
        <v>-5.7395833333333321</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-2.71875</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-5.7395833333333339</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x14ac:dyDescent="0.2">
      <c r="A44" s="12"/>
      <c r="B44" s="12"/>
      <c r="C44" s="12"/>
      <c r="D44" s="12"/>
      <c r="E44" s="12"/>
      <c r="F44" s="12"/>
      <c r="G44" s="12"/>
      <c r="H44" s="12"/>
      <c r="I44" s="12"/>
      <c r="J44" s="12"/>
      <c r="K44" s="12"/>
      <c r="L44" s="12"/>
      <c r="M44" s="12"/>
      <c r="N44" s="12"/>
      <c r="O44" s="12"/>
      <c r="P44" s="12"/>
    </row>
    <row r="45" spans="1:16" ht="13.5" thickBot="1" x14ac:dyDescent="0.25">
      <c r="A45" s="12"/>
      <c r="B45" s="12"/>
      <c r="C45" s="12"/>
      <c r="D45" s="12"/>
      <c r="E45" s="12"/>
      <c r="F45" s="12"/>
      <c r="G45" s="12"/>
      <c r="H45" s="12"/>
      <c r="I45" s="12"/>
      <c r="J45" s="12"/>
      <c r="K45" s="12"/>
      <c r="L45" s="12"/>
      <c r="M45" s="12"/>
      <c r="N45" s="12"/>
      <c r="O45" s="12"/>
      <c r="P45" s="12"/>
    </row>
    <row r="46" spans="1:16" ht="18" x14ac:dyDescent="0.25">
      <c r="A46" s="3"/>
      <c r="B46" s="4"/>
      <c r="C46" s="5" t="s">
        <v>115</v>
      </c>
      <c r="D46" s="4"/>
      <c r="E46" s="4"/>
      <c r="F46" s="4"/>
      <c r="G46" s="6"/>
      <c r="H46" s="7"/>
      <c r="I46" s="8"/>
      <c r="J46" s="7"/>
      <c r="K46" s="9"/>
      <c r="L46" s="4"/>
      <c r="M46" s="4"/>
      <c r="N46" s="4"/>
      <c r="O46" s="4"/>
      <c r="P46" s="10"/>
    </row>
    <row r="47" spans="1:16" x14ac:dyDescent="0.2">
      <c r="A47" s="11"/>
      <c r="B47" s="12"/>
      <c r="C47" s="256" t="s">
        <v>46</v>
      </c>
      <c r="D47" s="257">
        <f>D2</f>
        <v>44206</v>
      </c>
      <c r="E47" s="258" t="s">
        <v>47</v>
      </c>
      <c r="F47" s="258"/>
      <c r="G47" s="258"/>
      <c r="H47" s="258"/>
      <c r="I47" s="258"/>
      <c r="J47" s="258"/>
      <c r="K47" s="258"/>
      <c r="L47" s="258"/>
      <c r="M47" s="258"/>
      <c r="N47" s="258"/>
      <c r="O47" s="258"/>
      <c r="P47" s="259"/>
    </row>
    <row r="48" spans="1:16" x14ac:dyDescent="0.2">
      <c r="A48" s="11"/>
      <c r="B48" s="12"/>
      <c r="C48" s="260" t="s">
        <v>50</v>
      </c>
      <c r="D48" s="261" t="str">
        <f>D3</f>
        <v>Your Name Goes Here</v>
      </c>
      <c r="E48" s="261"/>
      <c r="F48" s="261"/>
      <c r="G48" s="261"/>
      <c r="H48" s="261"/>
      <c r="I48" s="261"/>
      <c r="J48" s="261"/>
      <c r="K48" s="261"/>
      <c r="L48" s="261"/>
      <c r="M48" s="261"/>
      <c r="N48" s="261"/>
      <c r="O48" s="261"/>
      <c r="P48" s="262"/>
    </row>
    <row r="49" spans="1:17" x14ac:dyDescent="0.2">
      <c r="A49" s="11"/>
      <c r="B49" s="12"/>
      <c r="C49" s="260" t="s">
        <v>53</v>
      </c>
      <c r="D49" s="261" t="str">
        <f>D4</f>
        <v>Pos No.</v>
      </c>
      <c r="E49" s="261"/>
      <c r="F49" s="261"/>
      <c r="G49" s="261"/>
      <c r="H49" s="261"/>
      <c r="I49" s="261"/>
      <c r="J49" s="261"/>
      <c r="K49" s="261"/>
      <c r="L49" s="261"/>
      <c r="M49" s="261"/>
      <c r="N49" s="261"/>
      <c r="O49" s="261"/>
      <c r="P49" s="262"/>
    </row>
    <row r="50" spans="1:17" x14ac:dyDescent="0.2">
      <c r="A50" s="11"/>
      <c r="B50" s="12"/>
      <c r="C50" s="263" t="s">
        <v>59</v>
      </c>
      <c r="D50" s="264" t="str">
        <f>D5</f>
        <v>Your Org Unit Goes Here</v>
      </c>
      <c r="E50" s="264"/>
      <c r="F50" s="264"/>
      <c r="G50" s="264"/>
      <c r="H50" s="264"/>
      <c r="I50" s="264"/>
      <c r="J50" s="264"/>
      <c r="K50" s="264"/>
      <c r="L50" s="264"/>
      <c r="M50" s="264"/>
      <c r="N50" s="264"/>
      <c r="O50" s="264"/>
      <c r="P50" s="265"/>
    </row>
    <row r="51" spans="1:17" x14ac:dyDescent="0.2">
      <c r="A51" s="11"/>
      <c r="B51" s="13"/>
      <c r="C51" s="266" t="s">
        <v>64</v>
      </c>
      <c r="D51" s="146" t="s">
        <v>65</v>
      </c>
      <c r="E51" s="146" t="s">
        <v>66</v>
      </c>
      <c r="F51" s="146" t="s">
        <v>67</v>
      </c>
      <c r="G51" s="146" t="s">
        <v>68</v>
      </c>
      <c r="H51" s="146" t="s">
        <v>69</v>
      </c>
      <c r="I51" s="146" t="s">
        <v>70</v>
      </c>
      <c r="J51" s="146" t="s">
        <v>64</v>
      </c>
      <c r="K51" s="146" t="s">
        <v>65</v>
      </c>
      <c r="L51" s="146" t="s">
        <v>66</v>
      </c>
      <c r="M51" s="146" t="s">
        <v>67</v>
      </c>
      <c r="N51" s="146" t="s">
        <v>68</v>
      </c>
      <c r="O51" s="146" t="s">
        <v>69</v>
      </c>
      <c r="P51" s="267" t="s">
        <v>70</v>
      </c>
    </row>
    <row r="52" spans="1:17" x14ac:dyDescent="0.2">
      <c r="A52" s="11"/>
      <c r="B52" s="13"/>
      <c r="C52" s="253">
        <f>C7</f>
        <v>44206</v>
      </c>
      <c r="D52" s="254">
        <f>$C$7+1</f>
        <v>44207</v>
      </c>
      <c r="E52" s="254">
        <f>$C$7+2</f>
        <v>44208</v>
      </c>
      <c r="F52" s="254">
        <f>$C$7+3</f>
        <v>44209</v>
      </c>
      <c r="G52" s="254">
        <f>$C$7+4</f>
        <v>44210</v>
      </c>
      <c r="H52" s="254">
        <f>$C$7+5</f>
        <v>44211</v>
      </c>
      <c r="I52" s="254">
        <f>$C$7+6</f>
        <v>44212</v>
      </c>
      <c r="J52" s="254">
        <f>$C$7+7</f>
        <v>44213</v>
      </c>
      <c r="K52" s="254">
        <f>$C$7+8</f>
        <v>44214</v>
      </c>
      <c r="L52" s="254">
        <f>$C$7+9</f>
        <v>44215</v>
      </c>
      <c r="M52" s="254">
        <f>$C$7+10</f>
        <v>44216</v>
      </c>
      <c r="N52" s="254">
        <f>$C$7+11</f>
        <v>44217</v>
      </c>
      <c r="O52" s="254">
        <f>$C$7+12</f>
        <v>44218</v>
      </c>
      <c r="P52" s="255">
        <f>$C$7+13</f>
        <v>44219</v>
      </c>
      <c r="Q52" s="1"/>
    </row>
    <row r="53" spans="1:17" ht="13.5" thickBot="1" x14ac:dyDescent="0.25">
      <c r="A53" s="15" t="s">
        <v>71</v>
      </c>
      <c r="B53" s="12"/>
      <c r="C53" s="268">
        <f>C8</f>
        <v>0</v>
      </c>
      <c r="D53" s="269">
        <f t="shared" ref="D53:P53" si="9">D8</f>
        <v>0</v>
      </c>
      <c r="E53" s="269">
        <f t="shared" si="9"/>
        <v>0.30208333333333331</v>
      </c>
      <c r="F53" s="269">
        <f t="shared" si="9"/>
        <v>0.30208333333333331</v>
      </c>
      <c r="G53" s="269">
        <f t="shared" si="9"/>
        <v>0.30208333333333331</v>
      </c>
      <c r="H53" s="269">
        <f t="shared" si="9"/>
        <v>0.30208333333333331</v>
      </c>
      <c r="I53" s="269">
        <f t="shared" si="9"/>
        <v>0.30208333333333331</v>
      </c>
      <c r="J53" s="269">
        <f t="shared" si="9"/>
        <v>0</v>
      </c>
      <c r="K53" s="269">
        <f t="shared" si="9"/>
        <v>0</v>
      </c>
      <c r="L53" s="269">
        <f t="shared" si="9"/>
        <v>0.30208333333333331</v>
      </c>
      <c r="M53" s="269">
        <f t="shared" si="9"/>
        <v>0.30208333333333331</v>
      </c>
      <c r="N53" s="269">
        <f t="shared" si="9"/>
        <v>0.30208333333333331</v>
      </c>
      <c r="O53" s="269">
        <f t="shared" si="9"/>
        <v>0.30208333333333331</v>
      </c>
      <c r="P53" s="270">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ht="5.25" customHeight="1"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2" t="s">
        <v>75</v>
      </c>
      <c r="C60" s="23">
        <f t="shared" ref="C60:P60" si="11">(C57-C56)+(C59-C58)</f>
        <v>0</v>
      </c>
      <c r="D60" s="24">
        <f t="shared" si="11"/>
        <v>0</v>
      </c>
      <c r="E60" s="24">
        <f t="shared" si="11"/>
        <v>0</v>
      </c>
      <c r="F60" s="24">
        <f t="shared" si="11"/>
        <v>0</v>
      </c>
      <c r="G60" s="24">
        <f t="shared" si="11"/>
        <v>0</v>
      </c>
      <c r="H60" s="24">
        <f t="shared" si="11"/>
        <v>0</v>
      </c>
      <c r="I60" s="24">
        <f t="shared" si="11"/>
        <v>0</v>
      </c>
      <c r="J60" s="24">
        <f t="shared" si="11"/>
        <v>0</v>
      </c>
      <c r="K60" s="24">
        <f t="shared" si="11"/>
        <v>0</v>
      </c>
      <c r="L60" s="24">
        <f t="shared" si="11"/>
        <v>0</v>
      </c>
      <c r="M60" s="24">
        <f t="shared" si="11"/>
        <v>0</v>
      </c>
      <c r="N60" s="24">
        <f t="shared" si="11"/>
        <v>0</v>
      </c>
      <c r="O60" s="24">
        <f t="shared" si="11"/>
        <v>0</v>
      </c>
      <c r="P60" s="25">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53">
        <f t="shared" ref="C69:P69" si="13">(C66*1.5)+(C67*2)+(C68*2.5)</f>
        <v>0</v>
      </c>
      <c r="D69" s="53">
        <f t="shared" si="13"/>
        <v>0</v>
      </c>
      <c r="E69" s="53">
        <f t="shared" si="13"/>
        <v>0</v>
      </c>
      <c r="F69" s="53">
        <f t="shared" si="13"/>
        <v>0</v>
      </c>
      <c r="G69" s="53">
        <f t="shared" si="13"/>
        <v>0</v>
      </c>
      <c r="H69" s="53">
        <f t="shared" si="13"/>
        <v>0</v>
      </c>
      <c r="I69" s="53">
        <f t="shared" si="13"/>
        <v>0</v>
      </c>
      <c r="J69" s="53">
        <f t="shared" si="13"/>
        <v>0</v>
      </c>
      <c r="K69" s="53">
        <f t="shared" si="13"/>
        <v>0</v>
      </c>
      <c r="L69" s="53">
        <f t="shared" si="13"/>
        <v>0</v>
      </c>
      <c r="M69" s="53">
        <f t="shared" si="13"/>
        <v>0</v>
      </c>
      <c r="N69" s="53">
        <f t="shared" si="13"/>
        <v>0</v>
      </c>
      <c r="O69" s="53">
        <f t="shared" si="13"/>
        <v>0</v>
      </c>
      <c r="P69" s="58">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zo6z+9pgJlkfi52T8lOnWYPvBaApgjn7cpUktNaiBx43uyNi3ERwleu75EOU+3hDsiow5Co4PrBqz2P4Guxy6g==" saltValue="gV34roPW4onQ1B90BoEdYA==" spinCount="100000" sheet="1" objects="1" scenarios="1"/>
  <mergeCells count="7">
    <mergeCell ref="D3:G3"/>
    <mergeCell ref="D5:G5"/>
    <mergeCell ref="J34:M34"/>
    <mergeCell ref="M2:P2"/>
    <mergeCell ref="M3:P3"/>
    <mergeCell ref="M4:P4"/>
    <mergeCell ref="M5:P5"/>
  </mergeCells>
  <hyperlinks>
    <hyperlink ref="M3:P3" r:id="rId1" display="Workday to apply for Leave" xr:uid="{E3585CDD-8433-4DAD-932F-4A0D4081D433}"/>
    <hyperlink ref="M3" r:id="rId2" display="ESS to apply for Leave" xr:uid="{AFC69788-8D04-45A9-A5ED-FFC070B823B7}"/>
    <hyperlink ref="M4:M5" r:id="rId3" display="     View Leave and " xr:uid="{81D4DF77-4A38-45E2-939B-3D83F097F08C}"/>
    <hyperlink ref="M4:P4" r:id="rId4" display="Leave Entitlements Policy" xr:uid="{B8221CEA-AB0D-483D-A927-ABB6DC8A4A58}"/>
  </hyperlinks>
  <printOptions horizont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5" max="16383"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140625" customWidth="1"/>
    <col min="3" max="16" width="11.425781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SUM('11Jan-24Jan'!D2, 14)</f>
        <v>44220</v>
      </c>
      <c r="E2" s="186" t="s">
        <v>47</v>
      </c>
      <c r="F2" s="187"/>
      <c r="G2" s="188"/>
      <c r="H2" s="189" t="s">
        <v>48</v>
      </c>
      <c r="I2" s="190"/>
      <c r="J2" s="190"/>
      <c r="K2" s="190"/>
      <c r="L2" s="191">
        <f>'11Jan-24Jan'!K41</f>
        <v>-5.7395833333333339</v>
      </c>
      <c r="M2" s="329" t="s">
        <v>49</v>
      </c>
      <c r="N2" s="330"/>
      <c r="O2" s="330"/>
      <c r="P2" s="330"/>
    </row>
    <row r="3" spans="1:17" ht="12.75" customHeight="1" x14ac:dyDescent="0.2">
      <c r="A3" s="60"/>
      <c r="B3" s="12"/>
      <c r="C3" s="118" t="s">
        <v>50</v>
      </c>
      <c r="D3" s="286" t="str">
        <f>'11Jan-24Jan'!D3</f>
        <v>Your Name Goes Here</v>
      </c>
      <c r="E3" s="287"/>
      <c r="F3" s="287"/>
      <c r="G3" s="288"/>
      <c r="H3" s="122"/>
      <c r="I3" s="120"/>
      <c r="J3" s="120"/>
      <c r="K3" s="120"/>
      <c r="L3" s="121"/>
      <c r="M3" s="319" t="s">
        <v>52</v>
      </c>
      <c r="N3" s="320"/>
      <c r="O3" s="320"/>
      <c r="P3" s="321"/>
    </row>
    <row r="4" spans="1:17" x14ac:dyDescent="0.2">
      <c r="A4" s="60"/>
      <c r="B4" s="12"/>
      <c r="C4" s="251" t="s">
        <v>53</v>
      </c>
      <c r="D4" s="149" t="str">
        <f>'11Jan-24Jan'!D4</f>
        <v>Pos No.</v>
      </c>
      <c r="E4" s="150"/>
      <c r="F4" s="252" t="s">
        <v>55</v>
      </c>
      <c r="G4" s="213" t="str">
        <f>'11Jan-24Jan'!G4</f>
        <v>Emp ID</v>
      </c>
      <c r="H4" s="122" t="s">
        <v>57</v>
      </c>
      <c r="I4" s="122"/>
      <c r="J4" s="120"/>
      <c r="K4" s="120"/>
      <c r="L4" s="123">
        <f>'11Jan-24Jan'!K78</f>
        <v>0</v>
      </c>
      <c r="M4" s="322" t="s">
        <v>58</v>
      </c>
      <c r="N4" s="322"/>
      <c r="O4" s="322"/>
      <c r="P4" s="322"/>
    </row>
    <row r="5" spans="1:17" x14ac:dyDescent="0.2">
      <c r="A5" s="60"/>
      <c r="B5" s="12"/>
      <c r="C5" s="192" t="s">
        <v>59</v>
      </c>
      <c r="D5" s="326" t="str">
        <f>'11Jan-24Jan'!D5</f>
        <v>Your Org Unit Goes Here</v>
      </c>
      <c r="E5" s="327"/>
      <c r="F5" s="327"/>
      <c r="G5" s="328"/>
      <c r="H5" s="193" t="s">
        <v>61</v>
      </c>
      <c r="I5" s="193"/>
      <c r="J5" s="194"/>
      <c r="K5" s="194"/>
      <c r="L5" s="195" t="s">
        <v>137</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x14ac:dyDescent="0.2">
      <c r="A7" s="60"/>
      <c r="B7" s="13"/>
      <c r="C7" s="114">
        <f>D2</f>
        <v>44220</v>
      </c>
      <c r="D7" s="115">
        <f>$C$7+1</f>
        <v>44221</v>
      </c>
      <c r="E7" s="115">
        <f>$C$7+2</f>
        <v>44222</v>
      </c>
      <c r="F7" s="115">
        <f>$C$7+3</f>
        <v>44223</v>
      </c>
      <c r="G7" s="115">
        <f>$C$7+4</f>
        <v>44224</v>
      </c>
      <c r="H7" s="115">
        <f>$C$7+5</f>
        <v>44225</v>
      </c>
      <c r="I7" s="115">
        <f>$C$7+6</f>
        <v>44226</v>
      </c>
      <c r="J7" s="115">
        <f>$C$7+7</f>
        <v>44227</v>
      </c>
      <c r="K7" s="115">
        <f>$C$7+8</f>
        <v>44228</v>
      </c>
      <c r="L7" s="115">
        <f>$C$7+9</f>
        <v>44229</v>
      </c>
      <c r="M7" s="115">
        <f>$C$7+10</f>
        <v>44230</v>
      </c>
      <c r="N7" s="115">
        <f>$C$7+11</f>
        <v>44231</v>
      </c>
      <c r="O7" s="115">
        <f>$C$7+12</f>
        <v>44232</v>
      </c>
      <c r="P7" s="162">
        <f>$C$7+13</f>
        <v>44233</v>
      </c>
      <c r="Q7" s="1"/>
    </row>
    <row r="8" spans="1:17" x14ac:dyDescent="0.2">
      <c r="A8" s="118" t="s">
        <v>71</v>
      </c>
      <c r="B8" s="120"/>
      <c r="C8" s="220">
        <f>'11Jan-24Jan'!C8</f>
        <v>0</v>
      </c>
      <c r="D8" s="220">
        <f>'11Jan-24Jan'!D8</f>
        <v>0</v>
      </c>
      <c r="E8" s="231">
        <f>'11Jan-24Jan'!E8</f>
        <v>0.30208333333333331</v>
      </c>
      <c r="F8" s="229">
        <f>'11Jan-24Jan'!F8</f>
        <v>0.30208333333333331</v>
      </c>
      <c r="G8" s="231">
        <f>'11Jan-24Jan'!G8</f>
        <v>0.30208333333333331</v>
      </c>
      <c r="H8" s="229">
        <f>'11Jan-24Jan'!H8</f>
        <v>0.30208333333333331</v>
      </c>
      <c r="I8" s="231">
        <f>'11Jan-24Jan'!I8</f>
        <v>0.30208333333333331</v>
      </c>
      <c r="J8" s="220">
        <f>'11Jan-24Jan'!J8</f>
        <v>0</v>
      </c>
      <c r="K8" s="220">
        <f>'11Jan-24Jan'!K8</f>
        <v>0</v>
      </c>
      <c r="L8" s="231">
        <f>'11Jan-24Jan'!L8</f>
        <v>0.30208333333333331</v>
      </c>
      <c r="M8" s="229">
        <f>'11Jan-24Jan'!M8</f>
        <v>0.30208333333333331</v>
      </c>
      <c r="N8" s="231">
        <f>'11Jan-24Jan'!N8</f>
        <v>0.30208333333333331</v>
      </c>
      <c r="O8" s="229">
        <f>'11Jan-24Jan'!O8</f>
        <v>0.30208333333333331</v>
      </c>
      <c r="P8" s="231">
        <f>'11Jan-24Jan'!P8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t="s">
        <v>79</v>
      </c>
      <c r="F20" s="229" t="s">
        <v>79</v>
      </c>
      <c r="G20" s="231" t="s">
        <v>79</v>
      </c>
      <c r="H20" s="229" t="s">
        <v>79</v>
      </c>
      <c r="I20" s="231" t="s">
        <v>79</v>
      </c>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v>0.30208333333333331</v>
      </c>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0.30208333333333331</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t="str">
        <f t="shared" si="4"/>
        <v>0:00</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0.30208333333333331</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-5.7395833333333339</v>
      </c>
      <c r="D30" s="226">
        <f>C32</f>
        <v>-5.7395833333333339</v>
      </c>
      <c r="E30" s="235">
        <f t="shared" ref="E30:P30" si="6">D32</f>
        <v>-5.7395833333333339</v>
      </c>
      <c r="F30" s="243">
        <f t="shared" si="6"/>
        <v>-5.7395833333333339</v>
      </c>
      <c r="G30" s="235">
        <f t="shared" si="6"/>
        <v>-6.041666666666667</v>
      </c>
      <c r="H30" s="243">
        <f t="shared" si="6"/>
        <v>-6.34375</v>
      </c>
      <c r="I30" s="235">
        <f t="shared" si="6"/>
        <v>-6.645833333333333</v>
      </c>
      <c r="J30" s="226">
        <f t="shared" si="6"/>
        <v>-6.9479166666666661</v>
      </c>
      <c r="K30" s="226">
        <f t="shared" si="6"/>
        <v>-6.9479166666666661</v>
      </c>
      <c r="L30" s="235">
        <f t="shared" si="6"/>
        <v>-6.9479166666666661</v>
      </c>
      <c r="M30" s="243">
        <f t="shared" si="6"/>
        <v>-7.2499999999999991</v>
      </c>
      <c r="N30" s="235">
        <f t="shared" si="6"/>
        <v>-7.5520833333333321</v>
      </c>
      <c r="O30" s="243">
        <f t="shared" si="6"/>
        <v>-7.8541666666666652</v>
      </c>
      <c r="P30" s="239">
        <f t="shared" si="6"/>
        <v>-8.1562499999999982</v>
      </c>
    </row>
    <row r="31" spans="1:16" x14ac:dyDescent="0.2">
      <c r="A31" s="177" t="s">
        <v>95</v>
      </c>
      <c r="B31" s="142"/>
      <c r="C31" s="226">
        <f t="shared" ref="C31:P31" si="7">IF(AND(C29=0,C27=0),"0:00", C29-C8)</f>
        <v>0</v>
      </c>
      <c r="D31" s="226">
        <f t="shared" si="7"/>
        <v>0</v>
      </c>
      <c r="E31" s="235">
        <f t="shared" si="7"/>
        <v>0</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C30+C31</f>
        <v>-5.7395833333333339</v>
      </c>
      <c r="D32" s="144">
        <f t="shared" ref="D32:P32" si="8">D30+D31</f>
        <v>-5.7395833333333339</v>
      </c>
      <c r="E32" s="144">
        <f t="shared" si="8"/>
        <v>-5.7395833333333339</v>
      </c>
      <c r="F32" s="144">
        <f t="shared" si="8"/>
        <v>-6.041666666666667</v>
      </c>
      <c r="G32" s="144">
        <f t="shared" si="8"/>
        <v>-6.34375</v>
      </c>
      <c r="H32" s="144">
        <f t="shared" si="8"/>
        <v>-6.645833333333333</v>
      </c>
      <c r="I32" s="144">
        <f t="shared" si="8"/>
        <v>-6.9479166666666661</v>
      </c>
      <c r="J32" s="144">
        <f t="shared" si="8"/>
        <v>-6.9479166666666661</v>
      </c>
      <c r="K32" s="144">
        <f t="shared" si="8"/>
        <v>-6.9479166666666661</v>
      </c>
      <c r="L32" s="144">
        <f t="shared" si="8"/>
        <v>-7.2499999999999991</v>
      </c>
      <c r="M32" s="144">
        <f t="shared" si="8"/>
        <v>-7.5520833333333321</v>
      </c>
      <c r="N32" s="144">
        <f t="shared" si="8"/>
        <v>-7.8541666666666652</v>
      </c>
      <c r="O32" s="144">
        <f t="shared" si="8"/>
        <v>-8.1562499999999982</v>
      </c>
      <c r="P32" s="179">
        <f t="shared" si="8"/>
        <v>-8.4583333333333321</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-5.7395833333333339</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0.30208333333333331</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-8.4583333333333339</v>
      </c>
      <c r="L41" s="91"/>
      <c r="M41" s="94" t="s">
        <v>112</v>
      </c>
      <c r="N41" s="97">
        <f>SUM(C27:P27)</f>
        <v>2.71875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x14ac:dyDescent="0.2">
      <c r="A45" s="12"/>
      <c r="B45" s="12"/>
      <c r="C45" s="12"/>
      <c r="D45" s="12"/>
      <c r="E45" s="12"/>
      <c r="F45" s="12"/>
      <c r="G45" s="12"/>
      <c r="H45" s="12"/>
      <c r="I45" s="12"/>
      <c r="J45" s="12"/>
      <c r="K45" s="12"/>
      <c r="L45" s="12"/>
      <c r="M45" s="12"/>
      <c r="N45" s="12"/>
      <c r="O45" s="12"/>
      <c r="P45" s="12"/>
    </row>
    <row r="46" spans="1:16" ht="18" x14ac:dyDescent="0.25">
      <c r="A46" s="3"/>
      <c r="B46" s="4"/>
      <c r="C46" s="156" t="s">
        <v>115</v>
      </c>
      <c r="D46" s="4"/>
      <c r="E46" s="4"/>
      <c r="F46" s="4"/>
      <c r="G46" s="6"/>
      <c r="H46" s="7"/>
      <c r="I46" s="8"/>
      <c r="J46" s="7"/>
      <c r="K46" s="9"/>
      <c r="L46" s="4"/>
      <c r="M46" s="4"/>
      <c r="N46" s="4"/>
      <c r="O46" s="4"/>
      <c r="P46" s="10"/>
    </row>
    <row r="47" spans="1:16" x14ac:dyDescent="0.2">
      <c r="A47" s="11"/>
      <c r="B47" s="12"/>
      <c r="C47" s="76" t="s">
        <v>46</v>
      </c>
      <c r="D47" s="196">
        <f>D2</f>
        <v>44220</v>
      </c>
      <c r="E47" s="83" t="s">
        <v>47</v>
      </c>
      <c r="F47" s="197"/>
      <c r="G47" s="79"/>
      <c r="H47" s="79"/>
      <c r="I47" s="79"/>
      <c r="J47" s="198"/>
      <c r="K47" s="79"/>
      <c r="L47" s="79"/>
      <c r="M47" s="79"/>
      <c r="N47" s="79"/>
      <c r="O47" s="79"/>
      <c r="P47" s="79"/>
    </row>
    <row r="48" spans="1:16" x14ac:dyDescent="0.2">
      <c r="A48" s="11"/>
      <c r="B48" s="12"/>
      <c r="C48" s="77" t="s">
        <v>50</v>
      </c>
      <c r="D48" s="81" t="str">
        <f>D3</f>
        <v>Your Name Goes Here</v>
      </c>
      <c r="E48" s="81"/>
      <c r="F48" s="81"/>
      <c r="G48" s="80"/>
      <c r="H48" s="80"/>
      <c r="I48" s="81"/>
      <c r="J48" s="80"/>
      <c r="K48" s="80"/>
      <c r="L48" s="80"/>
      <c r="M48" s="80"/>
      <c r="N48" s="80"/>
      <c r="O48" s="80"/>
      <c r="P48" s="80"/>
    </row>
    <row r="49" spans="1:17" x14ac:dyDescent="0.2">
      <c r="A49" s="11"/>
      <c r="B49" s="12"/>
      <c r="C49" s="78" t="s">
        <v>138</v>
      </c>
      <c r="D49" s="81" t="str">
        <f>D4</f>
        <v>Pos No.</v>
      </c>
      <c r="E49" s="81"/>
      <c r="F49" s="81"/>
      <c r="G49" s="80"/>
      <c r="H49" s="201"/>
      <c r="I49" s="81"/>
      <c r="J49" s="81"/>
      <c r="K49" s="81"/>
      <c r="L49" s="81"/>
      <c r="M49" s="81"/>
      <c r="N49" s="81"/>
      <c r="O49" s="81"/>
      <c r="P49" s="81"/>
    </row>
    <row r="50" spans="1:17" ht="13.5" customHeight="1" x14ac:dyDescent="0.2">
      <c r="A50" s="11"/>
      <c r="B50" s="12"/>
      <c r="C50" s="77" t="s">
        <v>59</v>
      </c>
      <c r="D50" s="81" t="str">
        <f>D5</f>
        <v>Your Org Unit Goes Here</v>
      </c>
      <c r="E50" s="81"/>
      <c r="F50" s="81"/>
      <c r="G50" s="82"/>
      <c r="H50" s="82"/>
      <c r="I50" s="82"/>
      <c r="J50" s="82"/>
      <c r="K50" s="82"/>
      <c r="L50" s="82"/>
      <c r="M50" s="82"/>
      <c r="N50" s="82"/>
      <c r="O50" s="82"/>
      <c r="P50" s="8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44220</v>
      </c>
      <c r="D52" s="88">
        <f>$C$7+1</f>
        <v>44221</v>
      </c>
      <c r="E52" s="88">
        <f>$C$7+2</f>
        <v>44222</v>
      </c>
      <c r="F52" s="88">
        <f>$C$7+3</f>
        <v>44223</v>
      </c>
      <c r="G52" s="88">
        <f>$C$7+4</f>
        <v>44224</v>
      </c>
      <c r="H52" s="88">
        <f>$C$7+5</f>
        <v>44225</v>
      </c>
      <c r="I52" s="88">
        <f>$C$7+6</f>
        <v>44226</v>
      </c>
      <c r="J52" s="88">
        <f>$C$7+7</f>
        <v>44227</v>
      </c>
      <c r="K52" s="88">
        <f>$C$7+8</f>
        <v>44228</v>
      </c>
      <c r="L52" s="88">
        <f>$C$7+9</f>
        <v>44229</v>
      </c>
      <c r="M52" s="88">
        <f>$C$7+10</f>
        <v>44230</v>
      </c>
      <c r="N52" s="88">
        <f>$C$7+11</f>
        <v>44231</v>
      </c>
      <c r="O52" s="88">
        <f>$C$7+12</f>
        <v>44232</v>
      </c>
      <c r="P52" s="89">
        <f>$C$7+13</f>
        <v>44233</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x43O0n/OnLnipcjHWrgGEgFHCetA+81+cPZEltHljF5e3Cz30Z48ZFOYaZnDiG9mISRBtriPks+k/Bp8yRjeFg==" saltValue="0zRVapohLwZDlJBdGoTVkw==" spinCount="100000" sheet="1" objects="1" scenarios="1"/>
  <mergeCells count="6">
    <mergeCell ref="D5:G5"/>
    <mergeCell ref="M2:P2"/>
    <mergeCell ref="J34:M34"/>
    <mergeCell ref="M3:P3"/>
    <mergeCell ref="M4:P4"/>
    <mergeCell ref="M5:P5"/>
  </mergeCells>
  <phoneticPr fontId="0" type="noConversion"/>
  <hyperlinks>
    <hyperlink ref="M3:P3" r:id="rId1" display="Workday to apply for Leave" xr:uid="{7146B769-1EC3-4461-AEFD-858933831D28}"/>
    <hyperlink ref="M3" r:id="rId2" display="ESS to apply for Leave" xr:uid="{A26C33C2-B588-489A-898A-9127AA0340FA}"/>
    <hyperlink ref="M4:M5" r:id="rId3" display="     View Leave and " xr:uid="{1CFEE27B-ADE5-49DD-B6DB-B1C914186CDD}"/>
    <hyperlink ref="M4:P4" r:id="rId4" display="Leave Entitlements Policy" xr:uid="{A6D95A4A-5B7D-4B7F-A77A-3B349F4D05AC}"/>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SUM('25Jan-7Feb'!D2,14)</f>
        <v>44234</v>
      </c>
      <c r="E2" s="186" t="s">
        <v>47</v>
      </c>
      <c r="F2" s="187"/>
      <c r="G2" s="188"/>
      <c r="H2" s="189" t="s">
        <v>48</v>
      </c>
      <c r="I2" s="190"/>
      <c r="J2" s="190"/>
      <c r="K2" s="190"/>
      <c r="L2" s="191">
        <f>+'25Jan-7Feb'!K41</f>
        <v>-8.4583333333333339</v>
      </c>
      <c r="M2" s="313" t="s">
        <v>49</v>
      </c>
      <c r="N2" s="314"/>
      <c r="O2" s="314"/>
      <c r="P2" s="315"/>
    </row>
    <row r="3" spans="1:17" ht="12.75" customHeight="1" x14ac:dyDescent="0.2">
      <c r="A3" s="60"/>
      <c r="B3" s="12"/>
      <c r="C3" s="118" t="s">
        <v>50</v>
      </c>
      <c r="D3" s="286" t="str">
        <f>'25Jan-7Feb'!D3</f>
        <v>Your Name Goes Here</v>
      </c>
      <c r="E3" s="287"/>
      <c r="F3" s="287"/>
      <c r="G3" s="288"/>
      <c r="H3" s="122"/>
      <c r="I3" s="120"/>
      <c r="J3" s="120"/>
      <c r="K3" s="120"/>
      <c r="L3" s="121"/>
      <c r="M3" s="319" t="s">
        <v>52</v>
      </c>
      <c r="N3" s="320"/>
      <c r="O3" s="320"/>
      <c r="P3" s="321"/>
    </row>
    <row r="4" spans="1:17" x14ac:dyDescent="0.2">
      <c r="A4" s="60"/>
      <c r="B4" s="12"/>
      <c r="C4" s="118" t="s">
        <v>53</v>
      </c>
      <c r="D4" s="149" t="str">
        <f>'25Jan-7Feb'!D4</f>
        <v>Pos No.</v>
      </c>
      <c r="E4" s="150"/>
      <c r="F4" s="214" t="s">
        <v>55</v>
      </c>
      <c r="G4" s="151" t="str">
        <f>'25Jan-7Feb'!G4</f>
        <v>Emp ID</v>
      </c>
      <c r="H4" s="122" t="s">
        <v>57</v>
      </c>
      <c r="I4" s="122"/>
      <c r="J4" s="120"/>
      <c r="K4" s="120"/>
      <c r="L4" s="123">
        <f>'25Jan-7Feb'!K78</f>
        <v>0</v>
      </c>
      <c r="M4" s="322" t="s">
        <v>58</v>
      </c>
      <c r="N4" s="322"/>
      <c r="O4" s="322"/>
      <c r="P4" s="322"/>
    </row>
    <row r="5" spans="1:17" ht="13.5" customHeight="1" x14ac:dyDescent="0.2">
      <c r="A5" s="60"/>
      <c r="B5" s="12"/>
      <c r="C5" s="192" t="s">
        <v>59</v>
      </c>
      <c r="D5" s="326" t="str">
        <f>'25Jan-7Feb'!D5</f>
        <v>Your Org Unit Goes Here</v>
      </c>
      <c r="E5" s="327"/>
      <c r="F5" s="327"/>
      <c r="G5" s="328"/>
      <c r="H5" s="193" t="s">
        <v>61</v>
      </c>
      <c r="I5" s="193"/>
      <c r="J5" s="194"/>
      <c r="K5" s="194"/>
      <c r="L5" s="195" t="str">
        <f>'25Jan-7Feb'!L5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44234</v>
      </c>
      <c r="D7" s="115">
        <f>$C$7+1</f>
        <v>44235</v>
      </c>
      <c r="E7" s="115">
        <f>$C$7+2</f>
        <v>44236</v>
      </c>
      <c r="F7" s="115">
        <f>$C$7+3</f>
        <v>44237</v>
      </c>
      <c r="G7" s="115">
        <f>$C$7+4</f>
        <v>44238</v>
      </c>
      <c r="H7" s="115">
        <f>$C$7+5</f>
        <v>44239</v>
      </c>
      <c r="I7" s="115">
        <f>$C$7+6</f>
        <v>44240</v>
      </c>
      <c r="J7" s="115">
        <f>$C$7+7</f>
        <v>44241</v>
      </c>
      <c r="K7" s="115">
        <f>$C$7+8</f>
        <v>44242</v>
      </c>
      <c r="L7" s="115">
        <f>$C$7+9</f>
        <v>44243</v>
      </c>
      <c r="M7" s="115">
        <f>$C$7+10</f>
        <v>44244</v>
      </c>
      <c r="N7" s="115">
        <f>$C$7+11</f>
        <v>44245</v>
      </c>
      <c r="O7" s="115">
        <f>$C$7+12</f>
        <v>44246</v>
      </c>
      <c r="P7" s="162">
        <f>$C$7+13</f>
        <v>44247</v>
      </c>
      <c r="Q7" s="1"/>
    </row>
    <row r="8" spans="1:17" ht="13.5" thickBot="1" x14ac:dyDescent="0.25">
      <c r="A8" s="118" t="s">
        <v>71</v>
      </c>
      <c r="B8" s="120"/>
      <c r="C8" s="244">
        <f>'25Jan-7Feb'!C8</f>
        <v>0</v>
      </c>
      <c r="D8" s="227">
        <f>'25Jan-7Feb'!D8</f>
        <v>0</v>
      </c>
      <c r="E8" s="230">
        <f>'25Jan-7Feb'!E8</f>
        <v>0.30208333333333331</v>
      </c>
      <c r="F8" s="228">
        <f>'25Jan-7Feb'!F8</f>
        <v>0.30208333333333331</v>
      </c>
      <c r="G8" s="230">
        <f>'25Jan-7Feb'!G8:R8</f>
        <v>0.30208333333333331</v>
      </c>
      <c r="H8" s="228">
        <f>'25Jan-7Feb'!H8:S8</f>
        <v>0.30208333333333331</v>
      </c>
      <c r="I8" s="230">
        <f>'25Jan-7Feb'!I8:T8</f>
        <v>0.30208333333333331</v>
      </c>
      <c r="J8" s="227">
        <f>'25Jan-7Feb'!J8:U8</f>
        <v>0</v>
      </c>
      <c r="K8" s="227">
        <f>'25Jan-7Feb'!K8:V8</f>
        <v>0</v>
      </c>
      <c r="L8" s="230">
        <f>'25Jan-7Feb'!L8</f>
        <v>0.30208333333333331</v>
      </c>
      <c r="M8" s="228">
        <f>'25Jan-7Feb'!M8</f>
        <v>0.30208333333333331</v>
      </c>
      <c r="N8" s="230">
        <f>'25Jan-7Feb'!N8</f>
        <v>0.30208333333333331</v>
      </c>
      <c r="O8" s="228">
        <f>'25Jan-7Feb'!O8</f>
        <v>0.30208333333333331</v>
      </c>
      <c r="P8" s="230">
        <f>'25Jan-7Feb'!P8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-8.4583333333333339</v>
      </c>
      <c r="D30" s="226">
        <f t="shared" ref="D30:P30" si="6">C32</f>
        <v>-8.4583333333333339</v>
      </c>
      <c r="E30" s="235">
        <f t="shared" si="6"/>
        <v>-8.4583333333333339</v>
      </c>
      <c r="F30" s="243">
        <f t="shared" si="6"/>
        <v>-8.7604166666666679</v>
      </c>
      <c r="G30" s="235">
        <f t="shared" si="6"/>
        <v>-9.0625000000000018</v>
      </c>
      <c r="H30" s="243">
        <f t="shared" si="6"/>
        <v>-9.3645833333333357</v>
      </c>
      <c r="I30" s="235">
        <f t="shared" si="6"/>
        <v>-9.6666666666666696</v>
      </c>
      <c r="J30" s="226">
        <f t="shared" si="6"/>
        <v>-9.9687500000000036</v>
      </c>
      <c r="K30" s="226">
        <f t="shared" si="6"/>
        <v>-9.9687500000000036</v>
      </c>
      <c r="L30" s="235">
        <f t="shared" si="6"/>
        <v>-9.9687500000000036</v>
      </c>
      <c r="M30" s="243">
        <f t="shared" si="6"/>
        <v>-10.270833333333337</v>
      </c>
      <c r="N30" s="235">
        <f t="shared" si="6"/>
        <v>-10.572916666666671</v>
      </c>
      <c r="O30" s="243">
        <f t="shared" si="6"/>
        <v>-10.875000000000005</v>
      </c>
      <c r="P30" s="239">
        <f t="shared" si="6"/>
        <v>-11.177083333333339</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-8.4583333333333339</v>
      </c>
      <c r="D32" s="144">
        <f t="shared" si="8"/>
        <v>-8.4583333333333339</v>
      </c>
      <c r="E32" s="144">
        <f t="shared" si="8"/>
        <v>-8.7604166666666679</v>
      </c>
      <c r="F32" s="144">
        <f t="shared" si="8"/>
        <v>-9.0625000000000018</v>
      </c>
      <c r="G32" s="144">
        <f t="shared" si="8"/>
        <v>-9.3645833333333357</v>
      </c>
      <c r="H32" s="144">
        <f t="shared" si="8"/>
        <v>-9.6666666666666696</v>
      </c>
      <c r="I32" s="144">
        <f t="shared" si="8"/>
        <v>-9.9687500000000036</v>
      </c>
      <c r="J32" s="144">
        <f t="shared" si="8"/>
        <v>-9.9687500000000036</v>
      </c>
      <c r="K32" s="144">
        <f t="shared" si="8"/>
        <v>-9.9687500000000036</v>
      </c>
      <c r="L32" s="144">
        <f t="shared" si="8"/>
        <v>-10.270833333333337</v>
      </c>
      <c r="M32" s="144">
        <f t="shared" si="8"/>
        <v>-10.572916666666671</v>
      </c>
      <c r="N32" s="144">
        <f t="shared" si="8"/>
        <v>-10.875000000000005</v>
      </c>
      <c r="O32" s="144">
        <f t="shared" si="8"/>
        <v>-11.177083333333339</v>
      </c>
      <c r="P32" s="179">
        <f t="shared" si="8"/>
        <v>-11.479166666666673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-8.4583333333333339</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-11.479166666666668</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x14ac:dyDescent="0.2">
      <c r="A45" s="12"/>
      <c r="B45" s="12"/>
      <c r="C45" s="12"/>
      <c r="D45" s="12"/>
      <c r="E45" s="12"/>
      <c r="F45" s="12"/>
      <c r="G45" s="12"/>
      <c r="H45" s="12"/>
      <c r="I45" s="12"/>
      <c r="J45" s="12"/>
      <c r="K45" s="12"/>
      <c r="L45" s="12"/>
      <c r="M45" s="12"/>
      <c r="N45" s="12"/>
      <c r="O45" s="12"/>
      <c r="P45" s="12"/>
    </row>
    <row r="46" spans="1:16" ht="18" x14ac:dyDescent="0.25">
      <c r="A46" s="3"/>
      <c r="B46" s="4"/>
      <c r="C46" s="156" t="s">
        <v>115</v>
      </c>
      <c r="D46" s="4"/>
      <c r="E46" s="4"/>
      <c r="F46" s="4"/>
      <c r="G46" s="6"/>
      <c r="H46" s="7"/>
      <c r="I46" s="8"/>
      <c r="J46" s="7"/>
      <c r="K46" s="9"/>
      <c r="L46" s="4"/>
      <c r="M46" s="4"/>
      <c r="N46" s="4"/>
      <c r="O46" s="4"/>
      <c r="P46" s="10"/>
    </row>
    <row r="47" spans="1:16" x14ac:dyDescent="0.2">
      <c r="A47" s="11"/>
      <c r="B47" s="12"/>
      <c r="C47" s="76" t="s">
        <v>46</v>
      </c>
      <c r="D47" s="196">
        <f>D2</f>
        <v>44234</v>
      </c>
      <c r="E47" s="83" t="s">
        <v>47</v>
      </c>
      <c r="F47" s="197"/>
      <c r="G47" s="79"/>
      <c r="H47" s="79"/>
      <c r="I47" s="79"/>
      <c r="J47" s="198"/>
      <c r="K47" s="79"/>
      <c r="L47" s="79"/>
      <c r="M47" s="79"/>
      <c r="N47" s="79"/>
      <c r="O47" s="79"/>
      <c r="P47" s="199"/>
    </row>
    <row r="48" spans="1:16" x14ac:dyDescent="0.2">
      <c r="A48" s="11"/>
      <c r="B48" s="12"/>
      <c r="C48" s="77" t="s">
        <v>50</v>
      </c>
      <c r="D48" s="80" t="str">
        <f>D3</f>
        <v>Your Name Goes Here</v>
      </c>
      <c r="E48" s="80"/>
      <c r="F48" s="80"/>
      <c r="G48" s="80"/>
      <c r="H48" s="80"/>
      <c r="I48" s="81"/>
      <c r="J48" s="80"/>
      <c r="K48" s="80"/>
      <c r="L48" s="80"/>
      <c r="M48" s="80"/>
      <c r="N48" s="80"/>
      <c r="O48" s="80"/>
      <c r="P48" s="200"/>
    </row>
    <row r="49" spans="1:17" x14ac:dyDescent="0.2">
      <c r="A49" s="11"/>
      <c r="B49" s="12"/>
      <c r="C49" s="78" t="s">
        <v>138</v>
      </c>
      <c r="D49" s="80" t="str">
        <f>D4</f>
        <v>Pos No.</v>
      </c>
      <c r="E49" s="80"/>
      <c r="F49" s="80"/>
      <c r="G49" s="80"/>
      <c r="H49" s="201"/>
      <c r="I49" s="81"/>
      <c r="J49" s="81"/>
      <c r="K49" s="81"/>
      <c r="L49" s="80"/>
      <c r="M49" s="80"/>
      <c r="N49" s="80"/>
      <c r="O49" s="80"/>
      <c r="P49" s="200"/>
    </row>
    <row r="50" spans="1:17" ht="13.5" customHeight="1" x14ac:dyDescent="0.2">
      <c r="A50" s="11"/>
      <c r="B50" s="12"/>
      <c r="C50" s="77" t="s">
        <v>59</v>
      </c>
      <c r="D50" s="80" t="str">
        <f>D5</f>
        <v>Your Org Unit Goes Here</v>
      </c>
      <c r="E50" s="80"/>
      <c r="F50" s="80"/>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44234</v>
      </c>
      <c r="D52" s="88">
        <f>$C$7+1</f>
        <v>44235</v>
      </c>
      <c r="E52" s="88">
        <f>$C$7+2</f>
        <v>44236</v>
      </c>
      <c r="F52" s="88">
        <f>$C$7+3</f>
        <v>44237</v>
      </c>
      <c r="G52" s="88">
        <f>$C$7+4</f>
        <v>44238</v>
      </c>
      <c r="H52" s="88">
        <f>$C$7+5</f>
        <v>44239</v>
      </c>
      <c r="I52" s="88">
        <f>$C$7+6</f>
        <v>44240</v>
      </c>
      <c r="J52" s="88">
        <f>$C$7+7</f>
        <v>44241</v>
      </c>
      <c r="K52" s="88">
        <f>$C$7+8</f>
        <v>44242</v>
      </c>
      <c r="L52" s="88">
        <f>$C$7+9</f>
        <v>44243</v>
      </c>
      <c r="M52" s="88">
        <f>$C$7+10</f>
        <v>44244</v>
      </c>
      <c r="N52" s="88">
        <f>$C$7+11</f>
        <v>44245</v>
      </c>
      <c r="O52" s="88">
        <f>$C$7+12</f>
        <v>44246</v>
      </c>
      <c r="P52" s="89">
        <f>$C$7+13</f>
        <v>44247</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pZFdZsW/0L7EDBGqw8xroznfmfMiwer4onVCIZZWNK3fEj4BJAOqREJX0f9uOdY/y9sfNBTDHMQ1KxpFU1ZhJQ==" saltValue="Ra1Zj5DEaoiG3wXyaNRK6A==" spinCount="100000" sheet="1" objects="1" scenarios="1"/>
  <mergeCells count="6">
    <mergeCell ref="D5:G5"/>
    <mergeCell ref="M2:P2"/>
    <mergeCell ref="J34:M34"/>
    <mergeCell ref="M3:P3"/>
    <mergeCell ref="M4:P4"/>
    <mergeCell ref="M5:P5"/>
  </mergeCells>
  <phoneticPr fontId="0" type="noConversion"/>
  <hyperlinks>
    <hyperlink ref="M3:P3" r:id="rId1" display="Workday to apply for Leave" xr:uid="{21D39B1A-CA72-4845-9593-2A2A64CAC602}"/>
    <hyperlink ref="M3" r:id="rId2" display="ESS to apply for Leave" xr:uid="{17CC55E8-98F6-4037-8FFD-FF92DEF0B6B9}"/>
    <hyperlink ref="M4:M5" r:id="rId3" display="     View Leave and " xr:uid="{FFAB1311-C51C-4FDB-A023-3424C7421DEC}"/>
    <hyperlink ref="M4:P4" r:id="rId4" display="Leave Entitlements Policy" xr:uid="{AFC72FF8-E2EE-4072-A4B9-4C47E04BF583}"/>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57031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SUM('8Feb-21Feb'!D2,14)</f>
        <v>44248</v>
      </c>
      <c r="E2" s="186" t="s">
        <v>47</v>
      </c>
      <c r="F2" s="187"/>
      <c r="G2" s="188"/>
      <c r="H2" s="189" t="s">
        <v>48</v>
      </c>
      <c r="I2" s="190"/>
      <c r="J2" s="190"/>
      <c r="K2" s="190"/>
      <c r="L2" s="191">
        <f>+'8Feb-21Feb'!K41</f>
        <v>-11.479166666666668</v>
      </c>
      <c r="M2" s="313" t="s">
        <v>49</v>
      </c>
      <c r="N2" s="314"/>
      <c r="O2" s="314"/>
      <c r="P2" s="315"/>
    </row>
    <row r="3" spans="1:17" ht="12.75" customHeight="1" x14ac:dyDescent="0.2">
      <c r="A3" s="60"/>
      <c r="B3" s="12"/>
      <c r="C3" s="118" t="s">
        <v>50</v>
      </c>
      <c r="D3" s="286" t="str">
        <f>+'8Feb-21Feb'!D3</f>
        <v>Your Name Goes Here</v>
      </c>
      <c r="E3" s="287"/>
      <c r="F3" s="287"/>
      <c r="G3" s="288"/>
      <c r="H3" s="122"/>
      <c r="I3" s="120"/>
      <c r="J3" s="120"/>
      <c r="K3" s="120"/>
      <c r="L3" s="121"/>
      <c r="M3" s="319" t="s">
        <v>52</v>
      </c>
      <c r="N3" s="320"/>
      <c r="O3" s="320"/>
      <c r="P3" s="321"/>
    </row>
    <row r="4" spans="1:17" x14ac:dyDescent="0.2">
      <c r="A4" s="60"/>
      <c r="B4" s="12"/>
      <c r="C4" s="118" t="s">
        <v>53</v>
      </c>
      <c r="D4" s="149" t="str">
        <f>+'8Feb-21Feb'!D4</f>
        <v>Pos No.</v>
      </c>
      <c r="E4" s="150"/>
      <c r="F4" s="214" t="s">
        <v>55</v>
      </c>
      <c r="G4" s="151" t="str">
        <f>'8Feb-21Feb'!G4</f>
        <v>Emp ID</v>
      </c>
      <c r="H4" s="122" t="s">
        <v>57</v>
      </c>
      <c r="I4" s="122"/>
      <c r="J4" s="120"/>
      <c r="K4" s="120"/>
      <c r="L4" s="123">
        <f>'8Feb-21Feb'!K78</f>
        <v>0</v>
      </c>
      <c r="M4" s="322" t="s">
        <v>58</v>
      </c>
      <c r="N4" s="322"/>
      <c r="O4" s="322"/>
      <c r="P4" s="322"/>
    </row>
    <row r="5" spans="1:17" ht="13.5" customHeight="1" x14ac:dyDescent="0.2">
      <c r="A5" s="60"/>
      <c r="B5" s="12"/>
      <c r="C5" s="192" t="s">
        <v>59</v>
      </c>
      <c r="D5" s="326" t="str">
        <f>+'8Feb-21Feb'!D5</f>
        <v>Your Org Unit Goes Here</v>
      </c>
      <c r="E5" s="327"/>
      <c r="F5" s="327"/>
      <c r="G5" s="328"/>
      <c r="H5" s="193" t="s">
        <v>61</v>
      </c>
      <c r="I5" s="193"/>
      <c r="J5" s="194"/>
      <c r="K5" s="194"/>
      <c r="L5" s="195" t="str">
        <f>'8Feb-21Feb'!L5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44248</v>
      </c>
      <c r="D7" s="115">
        <f>$C$7+1</f>
        <v>44249</v>
      </c>
      <c r="E7" s="115">
        <f>$C$7+2</f>
        <v>44250</v>
      </c>
      <c r="F7" s="115">
        <f>$C$7+3</f>
        <v>44251</v>
      </c>
      <c r="G7" s="115">
        <f>$C$7+4</f>
        <v>44252</v>
      </c>
      <c r="H7" s="115">
        <f>$C$7+5</f>
        <v>44253</v>
      </c>
      <c r="I7" s="115">
        <f>$C$7+6</f>
        <v>44254</v>
      </c>
      <c r="J7" s="115">
        <f>$C$7+7</f>
        <v>44255</v>
      </c>
      <c r="K7" s="115">
        <f>$C$7+8</f>
        <v>44256</v>
      </c>
      <c r="L7" s="115">
        <f>$C$7+9</f>
        <v>44257</v>
      </c>
      <c r="M7" s="115">
        <f>$C$7+10</f>
        <v>44258</v>
      </c>
      <c r="N7" s="115">
        <f>$C$7+11</f>
        <v>44259</v>
      </c>
      <c r="O7" s="115">
        <f>$C$7+12</f>
        <v>44260</v>
      </c>
      <c r="P7" s="162">
        <f>$C$7+13</f>
        <v>44261</v>
      </c>
      <c r="Q7" s="1"/>
    </row>
    <row r="8" spans="1:17" ht="13.5" thickBot="1" x14ac:dyDescent="0.25">
      <c r="A8" s="118" t="s">
        <v>71</v>
      </c>
      <c r="B8" s="120"/>
      <c r="C8" s="220">
        <f>'8Feb-21Feb'!C8</f>
        <v>0</v>
      </c>
      <c r="D8" s="227">
        <f>'8Feb-21Feb'!D8</f>
        <v>0</v>
      </c>
      <c r="E8" s="230">
        <f>'8Feb-21Feb'!E8</f>
        <v>0.30208333333333331</v>
      </c>
      <c r="F8" s="228">
        <f>'8Feb-21Feb'!F8</f>
        <v>0.30208333333333331</v>
      </c>
      <c r="G8" s="230">
        <f>'8Feb-21Feb'!G8</f>
        <v>0.30208333333333331</v>
      </c>
      <c r="H8" s="228">
        <f>'8Feb-21Feb'!H8</f>
        <v>0.30208333333333331</v>
      </c>
      <c r="I8" s="230">
        <f>'8Feb-21Feb'!I8</f>
        <v>0.30208333333333331</v>
      </c>
      <c r="J8" s="227">
        <f>'8Feb-21Feb'!J8</f>
        <v>0</v>
      </c>
      <c r="K8" s="227">
        <f>'8Feb-21Feb'!K8</f>
        <v>0</v>
      </c>
      <c r="L8" s="230">
        <f>'8Feb-21Feb'!L8</f>
        <v>0.30208333333333331</v>
      </c>
      <c r="M8" s="228">
        <f>'8Feb-21Feb'!M8</f>
        <v>0.30208333333333331</v>
      </c>
      <c r="N8" s="230">
        <f>'8Feb-21Feb'!N8</f>
        <v>0.30208333333333331</v>
      </c>
      <c r="O8" s="228">
        <f>'8Feb-21Feb'!O8</f>
        <v>0.30208333333333331</v>
      </c>
      <c r="P8" s="230">
        <f>'8Feb-21Feb'!P8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-11.479166666666668</v>
      </c>
      <c r="D30" s="226">
        <f t="shared" ref="D30:P30" si="6">C32</f>
        <v>-11.479166666666668</v>
      </c>
      <c r="E30" s="235">
        <f t="shared" si="6"/>
        <v>-11.479166666666668</v>
      </c>
      <c r="F30" s="243">
        <f t="shared" si="6"/>
        <v>-11.781250000000002</v>
      </c>
      <c r="G30" s="235">
        <f t="shared" si="6"/>
        <v>-12.083333333333336</v>
      </c>
      <c r="H30" s="243">
        <f t="shared" si="6"/>
        <v>-12.38541666666667</v>
      </c>
      <c r="I30" s="235">
        <f t="shared" si="6"/>
        <v>-12.687500000000004</v>
      </c>
      <c r="J30" s="226">
        <f t="shared" si="6"/>
        <v>-12.989583333333337</v>
      </c>
      <c r="K30" s="226">
        <f t="shared" si="6"/>
        <v>-12.989583333333337</v>
      </c>
      <c r="L30" s="235">
        <f t="shared" si="6"/>
        <v>-12.989583333333337</v>
      </c>
      <c r="M30" s="243">
        <f t="shared" si="6"/>
        <v>-13.291666666666671</v>
      </c>
      <c r="N30" s="235">
        <f t="shared" si="6"/>
        <v>-13.593750000000005</v>
      </c>
      <c r="O30" s="243">
        <f t="shared" si="6"/>
        <v>-13.895833333333339</v>
      </c>
      <c r="P30" s="239">
        <f t="shared" si="6"/>
        <v>-14.197916666666673</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-11.479166666666668</v>
      </c>
      <c r="D32" s="144">
        <f t="shared" si="8"/>
        <v>-11.479166666666668</v>
      </c>
      <c r="E32" s="144">
        <f t="shared" si="8"/>
        <v>-11.781250000000002</v>
      </c>
      <c r="F32" s="144">
        <f t="shared" si="8"/>
        <v>-12.083333333333336</v>
      </c>
      <c r="G32" s="144">
        <f t="shared" si="8"/>
        <v>-12.38541666666667</v>
      </c>
      <c r="H32" s="144">
        <f t="shared" si="8"/>
        <v>-12.687500000000004</v>
      </c>
      <c r="I32" s="144">
        <f t="shared" si="8"/>
        <v>-12.989583333333337</v>
      </c>
      <c r="J32" s="144">
        <f t="shared" si="8"/>
        <v>-12.989583333333337</v>
      </c>
      <c r="K32" s="144">
        <f t="shared" si="8"/>
        <v>-12.989583333333337</v>
      </c>
      <c r="L32" s="144">
        <f t="shared" si="8"/>
        <v>-13.291666666666671</v>
      </c>
      <c r="M32" s="144">
        <f t="shared" si="8"/>
        <v>-13.593750000000005</v>
      </c>
      <c r="N32" s="144">
        <f t="shared" si="8"/>
        <v>-13.895833333333339</v>
      </c>
      <c r="O32" s="144">
        <f t="shared" si="8"/>
        <v>-14.197916666666673</v>
      </c>
      <c r="P32" s="179">
        <f t="shared" si="8"/>
        <v>-14.500000000000007</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-11.479166666666668</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-14.500000000000002</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x14ac:dyDescent="0.2">
      <c r="A45" s="12"/>
      <c r="B45" s="12"/>
      <c r="C45" s="12"/>
      <c r="D45" s="12"/>
      <c r="E45" s="12"/>
      <c r="F45" s="12"/>
      <c r="G45" s="12"/>
      <c r="H45" s="12"/>
      <c r="I45" s="12"/>
      <c r="J45" s="12"/>
      <c r="K45" s="12"/>
      <c r="L45" s="12"/>
      <c r="M45" s="12"/>
      <c r="N45" s="12"/>
      <c r="O45" s="12"/>
      <c r="P45" s="12"/>
    </row>
    <row r="46" spans="1:16" ht="18" x14ac:dyDescent="0.25">
      <c r="A46" s="3"/>
      <c r="B46" s="4"/>
      <c r="C46" s="156" t="s">
        <v>115</v>
      </c>
      <c r="D46" s="4"/>
      <c r="E46" s="4"/>
      <c r="F46" s="4"/>
      <c r="G46" s="6"/>
      <c r="H46" s="7"/>
      <c r="I46" s="8"/>
      <c r="J46" s="7"/>
      <c r="K46" s="9"/>
      <c r="L46" s="4"/>
      <c r="M46" s="4"/>
      <c r="N46" s="4"/>
      <c r="O46" s="4"/>
      <c r="P46" s="10"/>
    </row>
    <row r="47" spans="1:16" x14ac:dyDescent="0.2">
      <c r="A47" s="11"/>
      <c r="B47" s="12"/>
      <c r="C47" s="76" t="s">
        <v>46</v>
      </c>
      <c r="D47" s="196">
        <f>D2</f>
        <v>44248</v>
      </c>
      <c r="E47" s="83" t="s">
        <v>47</v>
      </c>
      <c r="F47" s="197"/>
      <c r="G47" s="79"/>
      <c r="H47" s="79"/>
      <c r="I47" s="79"/>
      <c r="J47" s="198"/>
      <c r="K47" s="79"/>
      <c r="L47" s="79"/>
      <c r="M47" s="79"/>
      <c r="N47" s="79"/>
      <c r="O47" s="79"/>
      <c r="P47" s="199"/>
    </row>
    <row r="48" spans="1:16" x14ac:dyDescent="0.2">
      <c r="A48" s="11"/>
      <c r="B48" s="12"/>
      <c r="C48" s="77" t="s">
        <v>50</v>
      </c>
      <c r="D48" s="81" t="str">
        <f>D3</f>
        <v>Your Name Goes Here</v>
      </c>
      <c r="E48" s="81"/>
      <c r="F48" s="81"/>
      <c r="G48" s="80"/>
      <c r="H48" s="80"/>
      <c r="I48" s="81"/>
      <c r="J48" s="80"/>
      <c r="K48" s="80"/>
      <c r="L48" s="80"/>
      <c r="M48" s="80"/>
      <c r="N48" s="80"/>
      <c r="O48" s="80"/>
      <c r="P48" s="200"/>
    </row>
    <row r="49" spans="1:17" x14ac:dyDescent="0.2">
      <c r="A49" s="11"/>
      <c r="B49" s="12"/>
      <c r="C49" s="78" t="s">
        <v>138</v>
      </c>
      <c r="D49" s="81" t="str">
        <f>D4</f>
        <v>Pos No.</v>
      </c>
      <c r="E49" s="81"/>
      <c r="F49" s="81"/>
      <c r="G49" s="80"/>
      <c r="H49" s="201"/>
      <c r="I49" s="81"/>
      <c r="J49" s="81"/>
      <c r="K49" s="81"/>
      <c r="L49" s="80"/>
      <c r="M49" s="80"/>
      <c r="N49" s="80"/>
      <c r="O49" s="80"/>
      <c r="P49" s="200"/>
    </row>
    <row r="50" spans="1:17" ht="13.5" customHeight="1" x14ac:dyDescent="0.2">
      <c r="A50" s="11"/>
      <c r="B50" s="12"/>
      <c r="C50" s="77" t="s">
        <v>59</v>
      </c>
      <c r="D50" s="81" t="str">
        <f>D5</f>
        <v>Your Org Unit Goes Here</v>
      </c>
      <c r="E50" s="81"/>
      <c r="F50" s="8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44248</v>
      </c>
      <c r="D52" s="88">
        <f>$C$7+1</f>
        <v>44249</v>
      </c>
      <c r="E52" s="88">
        <f>$C$7+2</f>
        <v>44250</v>
      </c>
      <c r="F52" s="88">
        <f>$C$7+3</f>
        <v>44251</v>
      </c>
      <c r="G52" s="88">
        <f>$C$7+4</f>
        <v>44252</v>
      </c>
      <c r="H52" s="88">
        <f>$C$7+5</f>
        <v>44253</v>
      </c>
      <c r="I52" s="88">
        <f>$C$7+6</f>
        <v>44254</v>
      </c>
      <c r="J52" s="88">
        <f>$C$7+7</f>
        <v>44255</v>
      </c>
      <c r="K52" s="88">
        <f>$C$7+8</f>
        <v>44256</v>
      </c>
      <c r="L52" s="88">
        <f>$C$7+9</f>
        <v>44257</v>
      </c>
      <c r="M52" s="88">
        <f>$C$7+10</f>
        <v>44258</v>
      </c>
      <c r="N52" s="88">
        <f>$C$7+11</f>
        <v>44259</v>
      </c>
      <c r="O52" s="88">
        <f>$C$7+12</f>
        <v>44260</v>
      </c>
      <c r="P52" s="89">
        <f>$C$7+13</f>
        <v>44261</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l54WrBqYSN0hEcyOt/x1FLo/gNv8kN5u7wGS3V82KlPaw0//0WdkkcW2qJ9UdjeutWiYKI8OyBC/hROGSmQQCw==" saltValue="J+rZbzajlTv0UPHmfiuwxg==" spinCount="100000" sheet="1" objects="1" scenarios="1"/>
  <mergeCells count="6">
    <mergeCell ref="D5:G5"/>
    <mergeCell ref="M2:P2"/>
    <mergeCell ref="J34:M34"/>
    <mergeCell ref="M3:P3"/>
    <mergeCell ref="M4:P4"/>
    <mergeCell ref="M5:P5"/>
  </mergeCells>
  <phoneticPr fontId="0" type="noConversion"/>
  <hyperlinks>
    <hyperlink ref="M3:P3" r:id="rId1" display="Workday to apply for Leave" xr:uid="{8D826B4C-C0A1-4E03-A253-3BECBA2AE58C}"/>
    <hyperlink ref="M3" r:id="rId2" display="ESS to apply for Leave" xr:uid="{87254635-758D-4071-BA52-F29E5A95D5ED}"/>
    <hyperlink ref="M4:M5" r:id="rId3" display="     View Leave and " xr:uid="{80347485-F097-4395-889A-F104361B2878}"/>
    <hyperlink ref="M4:P4" r:id="rId4" display="Leave Entitlements Policy" xr:uid="{08DE5C8D-211F-4E0E-BE8D-D478E7694EA0}"/>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285156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SUM('22Feb-7Mar'!D2,14)</f>
        <v>44262</v>
      </c>
      <c r="E2" s="186" t="s">
        <v>47</v>
      </c>
      <c r="F2" s="187"/>
      <c r="G2" s="188"/>
      <c r="H2" s="189" t="s">
        <v>48</v>
      </c>
      <c r="I2" s="190"/>
      <c r="J2" s="190"/>
      <c r="K2" s="190"/>
      <c r="L2" s="191">
        <f>+'22Feb-7Mar'!K41</f>
        <v>-14.500000000000002</v>
      </c>
      <c r="M2" s="313" t="s">
        <v>49</v>
      </c>
      <c r="N2" s="314"/>
      <c r="O2" s="314"/>
      <c r="P2" s="315"/>
    </row>
    <row r="3" spans="1:17" ht="12.75" customHeight="1" x14ac:dyDescent="0.2">
      <c r="A3" s="60"/>
      <c r="B3" s="12"/>
      <c r="C3" s="118" t="s">
        <v>50</v>
      </c>
      <c r="D3" s="316" t="str">
        <f>+'22Feb-7Mar'!D3</f>
        <v>Your Name Goes Here</v>
      </c>
      <c r="E3" s="317"/>
      <c r="F3" s="317"/>
      <c r="G3" s="318"/>
      <c r="H3" s="122"/>
      <c r="I3" s="120"/>
      <c r="J3" s="120"/>
      <c r="K3" s="120"/>
      <c r="L3" s="121"/>
      <c r="M3" s="319" t="s">
        <v>52</v>
      </c>
      <c r="N3" s="320"/>
      <c r="O3" s="320"/>
      <c r="P3" s="321"/>
    </row>
    <row r="4" spans="1:17" x14ac:dyDescent="0.2">
      <c r="A4" s="60"/>
      <c r="B4" s="12"/>
      <c r="C4" s="118" t="s">
        <v>53</v>
      </c>
      <c r="D4" s="149" t="str">
        <f>+'22Feb-7Mar'!D4</f>
        <v>Pos No.</v>
      </c>
      <c r="E4" s="150"/>
      <c r="F4" s="214" t="s">
        <v>55</v>
      </c>
      <c r="G4" s="151" t="str">
        <f>'22Feb-7Mar'!G4</f>
        <v>Emp ID</v>
      </c>
      <c r="H4" s="122" t="s">
        <v>57</v>
      </c>
      <c r="I4" s="122"/>
      <c r="J4" s="120"/>
      <c r="K4" s="120"/>
      <c r="L4" s="123">
        <f>'22Feb-7Mar'!K78</f>
        <v>0</v>
      </c>
      <c r="M4" s="322" t="s">
        <v>58</v>
      </c>
      <c r="N4" s="322"/>
      <c r="O4" s="322"/>
      <c r="P4" s="322"/>
    </row>
    <row r="5" spans="1:17" ht="13.5" customHeight="1" x14ac:dyDescent="0.2">
      <c r="A5" s="60"/>
      <c r="B5" s="12"/>
      <c r="C5" s="192" t="s">
        <v>59</v>
      </c>
      <c r="D5" s="326" t="str">
        <f>+'22Feb-7Mar'!D5</f>
        <v>Your Org Unit Goes Here</v>
      </c>
      <c r="E5" s="327"/>
      <c r="F5" s="327"/>
      <c r="G5" s="328"/>
      <c r="H5" s="193" t="s">
        <v>61</v>
      </c>
      <c r="I5" s="193"/>
      <c r="J5" s="194"/>
      <c r="K5" s="194"/>
      <c r="L5" s="195" t="str">
        <f>'22Feb-7Mar'!L5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44262</v>
      </c>
      <c r="D7" s="115">
        <f>$C$7+1</f>
        <v>44263</v>
      </c>
      <c r="E7" s="115">
        <f>$C$7+2</f>
        <v>44264</v>
      </c>
      <c r="F7" s="115">
        <f>$C$7+3</f>
        <v>44265</v>
      </c>
      <c r="G7" s="115">
        <f>$C$7+4</f>
        <v>44266</v>
      </c>
      <c r="H7" s="115">
        <f>$C$7+5</f>
        <v>44267</v>
      </c>
      <c r="I7" s="115">
        <f>$C$7+6</f>
        <v>44268</v>
      </c>
      <c r="J7" s="115">
        <f>$C$7+7</f>
        <v>44269</v>
      </c>
      <c r="K7" s="115">
        <f>$C$7+8</f>
        <v>44270</v>
      </c>
      <c r="L7" s="115">
        <f>$C$7+9</f>
        <v>44271</v>
      </c>
      <c r="M7" s="115">
        <f>$C$7+10</f>
        <v>44272</v>
      </c>
      <c r="N7" s="115">
        <f>$C$7+11</f>
        <v>44273</v>
      </c>
      <c r="O7" s="115">
        <f>$C$7+12</f>
        <v>44274</v>
      </c>
      <c r="P7" s="162">
        <f>$C$7+13</f>
        <v>44275</v>
      </c>
      <c r="Q7" s="1"/>
    </row>
    <row r="8" spans="1:17" ht="13.5" thickBot="1" x14ac:dyDescent="0.25">
      <c r="A8" s="118" t="s">
        <v>71</v>
      </c>
      <c r="B8" s="120"/>
      <c r="C8" s="220">
        <f>'22Feb-7Mar'!C8</f>
        <v>0</v>
      </c>
      <c r="D8" s="227">
        <f>'22Feb-7Mar'!D8</f>
        <v>0</v>
      </c>
      <c r="E8" s="230">
        <f>'22Feb-7Mar'!E8</f>
        <v>0.30208333333333331</v>
      </c>
      <c r="F8" s="228">
        <f>'22Feb-7Mar'!F8</f>
        <v>0.30208333333333331</v>
      </c>
      <c r="G8" s="230">
        <f>'22Feb-7Mar'!G8</f>
        <v>0.30208333333333331</v>
      </c>
      <c r="H8" s="228">
        <f>'22Feb-7Mar'!H8</f>
        <v>0.30208333333333331</v>
      </c>
      <c r="I8" s="230">
        <f>'22Feb-7Mar'!I8</f>
        <v>0.30208333333333331</v>
      </c>
      <c r="J8" s="227">
        <f>'22Feb-7Mar'!J8</f>
        <v>0</v>
      </c>
      <c r="K8" s="227">
        <f>'22Feb-7Mar'!K8</f>
        <v>0</v>
      </c>
      <c r="L8" s="230">
        <f>'22Feb-7Mar'!L8</f>
        <v>0.30208333333333331</v>
      </c>
      <c r="M8" s="228">
        <f>'22Feb-7Mar'!M8</f>
        <v>0.30208333333333331</v>
      </c>
      <c r="N8" s="230">
        <f>'22Feb-7Mar'!N8</f>
        <v>0.30208333333333331</v>
      </c>
      <c r="O8" s="228">
        <f>'22Feb-7Mar'!O8</f>
        <v>0.30208333333333331</v>
      </c>
      <c r="P8" s="230">
        <f>'22Feb-7Mar'!P8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94</v>
      </c>
      <c r="B30" s="142"/>
      <c r="C30" s="226">
        <f>IF(L3 ="Y", 0-L2, L2)</f>
        <v>-14.500000000000002</v>
      </c>
      <c r="D30" s="226">
        <f t="shared" ref="D30:P30" si="6">C32</f>
        <v>-14.500000000000002</v>
      </c>
      <c r="E30" s="235">
        <f t="shared" si="6"/>
        <v>-14.500000000000002</v>
      </c>
      <c r="F30" s="243">
        <f t="shared" si="6"/>
        <v>-14.802083333333336</v>
      </c>
      <c r="G30" s="235">
        <f t="shared" si="6"/>
        <v>-15.10416666666667</v>
      </c>
      <c r="H30" s="243">
        <f t="shared" si="6"/>
        <v>-15.406250000000004</v>
      </c>
      <c r="I30" s="235">
        <f t="shared" si="6"/>
        <v>-15.708333333333337</v>
      </c>
      <c r="J30" s="226">
        <f t="shared" si="6"/>
        <v>-16.010416666666671</v>
      </c>
      <c r="K30" s="226">
        <f t="shared" si="6"/>
        <v>-16.010416666666671</v>
      </c>
      <c r="L30" s="235">
        <f t="shared" si="6"/>
        <v>-16.010416666666671</v>
      </c>
      <c r="M30" s="243">
        <f t="shared" si="6"/>
        <v>-16.312500000000004</v>
      </c>
      <c r="N30" s="235">
        <f t="shared" si="6"/>
        <v>-16.614583333333336</v>
      </c>
      <c r="O30" s="243">
        <f t="shared" si="6"/>
        <v>-16.916666666666668</v>
      </c>
      <c r="P30" s="239">
        <f t="shared" si="6"/>
        <v>-17.21875</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-14.500000000000002</v>
      </c>
      <c r="D32" s="144">
        <f t="shared" si="8"/>
        <v>-14.500000000000002</v>
      </c>
      <c r="E32" s="144">
        <f t="shared" si="8"/>
        <v>-14.802083333333336</v>
      </c>
      <c r="F32" s="144">
        <f t="shared" si="8"/>
        <v>-15.10416666666667</v>
      </c>
      <c r="G32" s="144">
        <f t="shared" si="8"/>
        <v>-15.406250000000004</v>
      </c>
      <c r="H32" s="144">
        <f t="shared" si="8"/>
        <v>-15.708333333333337</v>
      </c>
      <c r="I32" s="144">
        <f t="shared" si="8"/>
        <v>-16.010416666666671</v>
      </c>
      <c r="J32" s="144">
        <f t="shared" si="8"/>
        <v>-16.010416666666671</v>
      </c>
      <c r="K32" s="144">
        <f t="shared" si="8"/>
        <v>-16.010416666666671</v>
      </c>
      <c r="L32" s="144">
        <f t="shared" si="8"/>
        <v>-16.312500000000004</v>
      </c>
      <c r="M32" s="144">
        <f t="shared" si="8"/>
        <v>-16.614583333333336</v>
      </c>
      <c r="N32" s="144">
        <f t="shared" si="8"/>
        <v>-16.916666666666668</v>
      </c>
      <c r="O32" s="144">
        <f t="shared" si="8"/>
        <v>-17.21875</v>
      </c>
      <c r="P32" s="179">
        <f t="shared" si="8"/>
        <v>-17.520833333333332</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-14.500000000000002</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-17.520833333333336</v>
      </c>
      <c r="L41" s="91"/>
      <c r="M41" s="94" t="s">
        <v>112</v>
      </c>
      <c r="N41" s="97">
        <f>SUM(C27:P27)</f>
        <v>3.0208333333333335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115</v>
      </c>
      <c r="D46" s="4"/>
      <c r="E46" s="4"/>
      <c r="F46" s="4"/>
      <c r="G46" s="6"/>
      <c r="H46" s="7"/>
      <c r="I46" s="8"/>
      <c r="J46" s="7"/>
      <c r="K46" s="9"/>
      <c r="L46" s="4"/>
      <c r="M46" s="4"/>
      <c r="N46" s="4"/>
      <c r="O46" s="4"/>
      <c r="P46" s="10"/>
    </row>
    <row r="47" spans="1:16" x14ac:dyDescent="0.2">
      <c r="A47" s="11"/>
      <c r="B47" s="12"/>
      <c r="C47" s="76" t="s">
        <v>46</v>
      </c>
      <c r="D47" s="196">
        <f>D2</f>
        <v>44262</v>
      </c>
      <c r="E47" s="83" t="s">
        <v>47</v>
      </c>
      <c r="F47" s="197"/>
      <c r="G47" s="79"/>
      <c r="H47" s="79"/>
      <c r="I47" s="79"/>
      <c r="J47" s="198"/>
      <c r="K47" s="79"/>
      <c r="L47" s="79"/>
      <c r="M47" s="79"/>
      <c r="N47" s="79"/>
      <c r="O47" s="79"/>
      <c r="P47" s="199"/>
    </row>
    <row r="48" spans="1:16" x14ac:dyDescent="0.2">
      <c r="A48" s="11"/>
      <c r="B48" s="12"/>
      <c r="C48" s="77" t="s">
        <v>50</v>
      </c>
      <c r="D48" s="271" t="str">
        <f>D3</f>
        <v>Your Name Goes Here</v>
      </c>
      <c r="E48" s="201"/>
      <c r="F48" s="201"/>
      <c r="G48" s="80"/>
      <c r="H48" s="80"/>
      <c r="I48" s="81"/>
      <c r="J48" s="80"/>
      <c r="K48" s="80"/>
      <c r="L48" s="80"/>
      <c r="M48" s="80"/>
      <c r="N48" s="80"/>
      <c r="O48" s="80"/>
      <c r="P48" s="200"/>
    </row>
    <row r="49" spans="1:17" x14ac:dyDescent="0.2">
      <c r="A49" s="11"/>
      <c r="B49" s="12"/>
      <c r="C49" s="78" t="s">
        <v>138</v>
      </c>
      <c r="D49" s="271" t="str">
        <f>D4</f>
        <v>Pos No.</v>
      </c>
      <c r="E49" s="201"/>
      <c r="F49" s="201"/>
      <c r="G49" s="80"/>
      <c r="H49" s="201"/>
      <c r="I49" s="81"/>
      <c r="J49" s="81"/>
      <c r="K49" s="81"/>
      <c r="L49" s="80"/>
      <c r="M49" s="80"/>
      <c r="N49" s="80"/>
      <c r="O49" s="80"/>
      <c r="P49" s="200"/>
    </row>
    <row r="50" spans="1:17" ht="13.5" customHeight="1" x14ac:dyDescent="0.2">
      <c r="A50" s="11"/>
      <c r="B50" s="12"/>
      <c r="C50" s="77" t="s">
        <v>59</v>
      </c>
      <c r="D50" s="27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44262</v>
      </c>
      <c r="D52" s="88">
        <f>$C$7+1</f>
        <v>44263</v>
      </c>
      <c r="E52" s="88">
        <f>$C$7+2</f>
        <v>44264</v>
      </c>
      <c r="F52" s="88">
        <f>$C$7+3</f>
        <v>44265</v>
      </c>
      <c r="G52" s="88">
        <f>$C$7+4</f>
        <v>44266</v>
      </c>
      <c r="H52" s="88">
        <f>$C$7+5</f>
        <v>44267</v>
      </c>
      <c r="I52" s="88">
        <f>$C$7+6</f>
        <v>44268</v>
      </c>
      <c r="J52" s="88">
        <f>$C$7+7</f>
        <v>44269</v>
      </c>
      <c r="K52" s="88">
        <f>$C$7+8</f>
        <v>44270</v>
      </c>
      <c r="L52" s="88">
        <f>$C$7+9</f>
        <v>44271</v>
      </c>
      <c r="M52" s="88">
        <f>$C$7+10</f>
        <v>44272</v>
      </c>
      <c r="N52" s="88">
        <f>$C$7+11</f>
        <v>44273</v>
      </c>
      <c r="O52" s="88">
        <f>$C$7+12</f>
        <v>44274</v>
      </c>
      <c r="P52" s="89">
        <f>$C$7+13</f>
        <v>44275</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HIV4yezfJHrkf6gnwHn1CC7+7IzK7Y66ZVKYAltiJ36zRBzuvI7/XaIJ44ZsN6LToBv6P6cuoDr3RFJ+JqdVWQ==" saltValue="y3sCT8sssb3Ji2jaFzuHHw==" spinCount="100000" sheet="1" objects="1" scenarios="1"/>
  <mergeCells count="7">
    <mergeCell ref="D3:G3"/>
    <mergeCell ref="D5:G5"/>
    <mergeCell ref="M2:P2"/>
    <mergeCell ref="J34:M34"/>
    <mergeCell ref="M3:P3"/>
    <mergeCell ref="M4:P4"/>
    <mergeCell ref="M5:P5"/>
  </mergeCells>
  <phoneticPr fontId="0" type="noConversion"/>
  <hyperlinks>
    <hyperlink ref="M3:P3" r:id="rId1" display="Workday to apply for Leave" xr:uid="{FC9D99BC-AF28-42ED-97B1-E16F0C251052}"/>
    <hyperlink ref="M3" r:id="rId2" display="ESS to apply for Leave" xr:uid="{D59A6B79-E2AB-4C87-AA4B-5112434191C7}"/>
    <hyperlink ref="M4:M5" r:id="rId3" display="     View Leave and " xr:uid="{5B8E583F-D0B9-408A-9639-57CA9EF16DFC}"/>
    <hyperlink ref="M4:P4" r:id="rId4" display="Leave Entitlements Policy" xr:uid="{E6DEE969-77BC-4F54-8A05-D382971447AF}"/>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285156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SUM('8Mar-21Mar'!D2,14)</f>
        <v>44276</v>
      </c>
      <c r="E2" s="186" t="s">
        <v>47</v>
      </c>
      <c r="F2" s="187"/>
      <c r="G2" s="188"/>
      <c r="H2" s="189" t="s">
        <v>48</v>
      </c>
      <c r="I2" s="190"/>
      <c r="J2" s="190"/>
      <c r="K2" s="190"/>
      <c r="L2" s="191">
        <f>+'8Mar-21Mar'!K41</f>
        <v>-17.520833333333336</v>
      </c>
      <c r="M2" s="313" t="s">
        <v>49</v>
      </c>
      <c r="N2" s="314"/>
      <c r="O2" s="314"/>
      <c r="P2" s="315"/>
    </row>
    <row r="3" spans="1:17" ht="12.75" customHeight="1" x14ac:dyDescent="0.2">
      <c r="A3" s="60"/>
      <c r="B3" s="12"/>
      <c r="C3" s="118" t="s">
        <v>50</v>
      </c>
      <c r="D3" s="316" t="str">
        <f>+'8Mar-21Mar'!D3</f>
        <v>Your Name Goes Here</v>
      </c>
      <c r="E3" s="317"/>
      <c r="F3" s="317"/>
      <c r="G3" s="318"/>
      <c r="H3" s="122"/>
      <c r="I3" s="120"/>
      <c r="J3" s="120"/>
      <c r="K3" s="120"/>
      <c r="L3" s="121"/>
      <c r="M3" s="319" t="s">
        <v>52</v>
      </c>
      <c r="N3" s="320"/>
      <c r="O3" s="320"/>
      <c r="P3" s="321"/>
    </row>
    <row r="4" spans="1:17" x14ac:dyDescent="0.2">
      <c r="A4" s="60"/>
      <c r="B4" s="12"/>
      <c r="C4" s="118" t="s">
        <v>53</v>
      </c>
      <c r="D4" s="149" t="str">
        <f>+'8Mar-21Mar'!D4</f>
        <v>Pos No.</v>
      </c>
      <c r="E4" s="150"/>
      <c r="F4" s="214" t="s">
        <v>55</v>
      </c>
      <c r="G4" s="151" t="str">
        <f>'8Mar-21Mar'!G4</f>
        <v>Emp ID</v>
      </c>
      <c r="H4" s="122" t="s">
        <v>57</v>
      </c>
      <c r="I4" s="122"/>
      <c r="J4" s="120"/>
      <c r="K4" s="120"/>
      <c r="L4" s="123">
        <f>'8Mar-21Mar'!K78</f>
        <v>0</v>
      </c>
      <c r="M4" s="322" t="s">
        <v>58</v>
      </c>
      <c r="N4" s="322"/>
      <c r="O4" s="322"/>
      <c r="P4" s="322"/>
    </row>
    <row r="5" spans="1:17" ht="13.5" customHeight="1" x14ac:dyDescent="0.2">
      <c r="A5" s="60"/>
      <c r="B5" s="12"/>
      <c r="C5" s="192" t="s">
        <v>59</v>
      </c>
      <c r="D5" s="326" t="str">
        <f>+'8Mar-21Mar'!D5</f>
        <v>Your Org Unit Goes Here</v>
      </c>
      <c r="E5" s="327"/>
      <c r="F5" s="327"/>
      <c r="G5" s="328"/>
      <c r="H5" s="193" t="s">
        <v>61</v>
      </c>
      <c r="I5" s="193"/>
      <c r="J5" s="194"/>
      <c r="K5" s="194"/>
      <c r="L5" s="195" t="str">
        <f>'8Mar-21Mar'!L5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44276</v>
      </c>
      <c r="D7" s="115">
        <f>$C$7+1</f>
        <v>44277</v>
      </c>
      <c r="E7" s="115">
        <f>$C$7+2</f>
        <v>44278</v>
      </c>
      <c r="F7" s="115">
        <f>$C$7+3</f>
        <v>44279</v>
      </c>
      <c r="G7" s="115">
        <f>$C$7+4</f>
        <v>44280</v>
      </c>
      <c r="H7" s="115">
        <f>$C$7+5</f>
        <v>44281</v>
      </c>
      <c r="I7" s="115">
        <f>$C$7+6</f>
        <v>44282</v>
      </c>
      <c r="J7" s="115">
        <f>$C$7+7</f>
        <v>44283</v>
      </c>
      <c r="K7" s="115">
        <f>$C$7+8</f>
        <v>44284</v>
      </c>
      <c r="L7" s="115">
        <f>$C$7+9</f>
        <v>44285</v>
      </c>
      <c r="M7" s="115">
        <f>$C$7+10</f>
        <v>44286</v>
      </c>
      <c r="N7" s="115">
        <f>$C$7+11</f>
        <v>44287</v>
      </c>
      <c r="O7" s="115">
        <f>$C$7+12</f>
        <v>44288</v>
      </c>
      <c r="P7" s="162">
        <f>$C$7+13</f>
        <v>44289</v>
      </c>
      <c r="Q7" s="1"/>
    </row>
    <row r="8" spans="1:17" ht="13.5" thickBot="1" x14ac:dyDescent="0.25">
      <c r="A8" s="118" t="s">
        <v>71</v>
      </c>
      <c r="B8" s="120"/>
      <c r="C8" s="220">
        <f>'8Mar-21Mar'!C8</f>
        <v>0</v>
      </c>
      <c r="D8" s="227">
        <f>'8Mar-21Mar'!D8</f>
        <v>0</v>
      </c>
      <c r="E8" s="230">
        <f>'8Mar-21Mar'!E8</f>
        <v>0.30208333333333331</v>
      </c>
      <c r="F8" s="228">
        <f>'8Mar-21Mar'!F8</f>
        <v>0.30208333333333331</v>
      </c>
      <c r="G8" s="230">
        <f>'8Mar-21Mar'!G8</f>
        <v>0.30208333333333331</v>
      </c>
      <c r="H8" s="228">
        <f>'8Mar-21Mar'!H8</f>
        <v>0.30208333333333331</v>
      </c>
      <c r="I8" s="230">
        <f>'8Mar-21Mar'!I8</f>
        <v>0.30208333333333331</v>
      </c>
      <c r="J8" s="227">
        <f>'8Mar-21Mar'!J8</f>
        <v>0</v>
      </c>
      <c r="K8" s="227">
        <f>'8Mar-21Mar'!K8</f>
        <v>0</v>
      </c>
      <c r="L8" s="230">
        <f>'8Mar-21Mar'!L8</f>
        <v>0.30208333333333331</v>
      </c>
      <c r="M8" s="228">
        <f>'8Mar-21Mar'!M8</f>
        <v>0.30208333333333331</v>
      </c>
      <c r="N8" s="230">
        <f>'8Mar-21Mar'!N8</f>
        <v>0.30208333333333331</v>
      </c>
      <c r="O8" s="228">
        <f>'8Mar-21Mar'!O8</f>
        <v>0.30208333333333331</v>
      </c>
      <c r="P8" s="230">
        <f>'8Mar-21Mar'!P8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v>0.30208333333333331</v>
      </c>
      <c r="J23" s="221"/>
      <c r="K23" s="221"/>
      <c r="L23" s="231">
        <v>0.30208333333333331</v>
      </c>
      <c r="M23" s="229"/>
      <c r="N23" s="231"/>
      <c r="O23" s="229"/>
      <c r="P23" s="236"/>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0.30208333333333331</v>
      </c>
      <c r="J26" s="108">
        <f t="shared" si="3"/>
        <v>0</v>
      </c>
      <c r="K26" s="108">
        <f t="shared" si="3"/>
        <v>0</v>
      </c>
      <c r="L26" s="108">
        <f t="shared" si="3"/>
        <v>0.30208333333333331</v>
      </c>
      <c r="M26" s="108">
        <f t="shared" si="3"/>
        <v>0</v>
      </c>
      <c r="N26" s="108">
        <f t="shared" si="3"/>
        <v>0</v>
      </c>
      <c r="O26" s="108">
        <f t="shared" si="3"/>
        <v>0</v>
      </c>
      <c r="P26" s="171">
        <f t="shared" si="3"/>
        <v>0</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t="str">
        <f t="shared" si="4"/>
        <v>0:00</v>
      </c>
      <c r="J27" s="110" t="str">
        <f t="shared" si="4"/>
        <v>0:00</v>
      </c>
      <c r="K27" s="110" t="str">
        <f t="shared" si="4"/>
        <v>0:00</v>
      </c>
      <c r="L27" s="110" t="str">
        <f t="shared" si="4"/>
        <v>0:00</v>
      </c>
      <c r="M27" s="110">
        <f t="shared" si="4"/>
        <v>0.30208333333333331</v>
      </c>
      <c r="N27" s="110">
        <f t="shared" si="4"/>
        <v>0.30208333333333331</v>
      </c>
      <c r="O27" s="110">
        <f t="shared" si="4"/>
        <v>0.30208333333333331</v>
      </c>
      <c r="P27" s="173">
        <f t="shared" si="4"/>
        <v>0.30208333333333331</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0.30208333333333331</v>
      </c>
      <c r="J29" s="145">
        <f t="shared" si="5"/>
        <v>0</v>
      </c>
      <c r="K29" s="145">
        <f t="shared" si="5"/>
        <v>0</v>
      </c>
      <c r="L29" s="145">
        <f t="shared" si="5"/>
        <v>0.30208333333333331</v>
      </c>
      <c r="M29" s="145">
        <f t="shared" si="5"/>
        <v>0</v>
      </c>
      <c r="N29" s="145">
        <f t="shared" si="5"/>
        <v>0</v>
      </c>
      <c r="O29" s="145">
        <f t="shared" si="5"/>
        <v>0</v>
      </c>
      <c r="P29" s="176">
        <f t="shared" si="5"/>
        <v>0</v>
      </c>
    </row>
    <row r="30" spans="1:16" x14ac:dyDescent="0.2">
      <c r="A30" s="177" t="s">
        <v>94</v>
      </c>
      <c r="B30" s="142"/>
      <c r="C30" s="226">
        <f>IF(L3 ="Y", 0-L2, L2)</f>
        <v>-17.520833333333336</v>
      </c>
      <c r="D30" s="226">
        <f t="shared" ref="D30:P30" si="6">C32</f>
        <v>-17.520833333333336</v>
      </c>
      <c r="E30" s="235">
        <f t="shared" si="6"/>
        <v>-17.520833333333336</v>
      </c>
      <c r="F30" s="243">
        <f t="shared" si="6"/>
        <v>-17.822916666666668</v>
      </c>
      <c r="G30" s="235">
        <f t="shared" si="6"/>
        <v>-18.125</v>
      </c>
      <c r="H30" s="243">
        <f t="shared" si="6"/>
        <v>-18.427083333333332</v>
      </c>
      <c r="I30" s="235">
        <f t="shared" si="6"/>
        <v>-18.729166666666664</v>
      </c>
      <c r="J30" s="226">
        <f t="shared" si="6"/>
        <v>-18.729166666666664</v>
      </c>
      <c r="K30" s="226">
        <f t="shared" si="6"/>
        <v>-18.729166666666664</v>
      </c>
      <c r="L30" s="235">
        <f t="shared" si="6"/>
        <v>-18.729166666666664</v>
      </c>
      <c r="M30" s="243">
        <f t="shared" si="6"/>
        <v>-18.729166666666664</v>
      </c>
      <c r="N30" s="235">
        <f t="shared" si="6"/>
        <v>-19.031249999999996</v>
      </c>
      <c r="O30" s="243">
        <f t="shared" si="6"/>
        <v>-19.333333333333329</v>
      </c>
      <c r="P30" s="239">
        <f t="shared" si="6"/>
        <v>-19.635416666666661</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v>
      </c>
      <c r="J31" s="226">
        <f t="shared" si="7"/>
        <v>0</v>
      </c>
      <c r="K31" s="226">
        <f t="shared" si="7"/>
        <v>0</v>
      </c>
      <c r="L31" s="235">
        <f t="shared" si="7"/>
        <v>0</v>
      </c>
      <c r="M31" s="243">
        <f t="shared" si="7"/>
        <v>-0.30208333333333331</v>
      </c>
      <c r="N31" s="235">
        <f t="shared" si="7"/>
        <v>-0.30208333333333331</v>
      </c>
      <c r="O31" s="243">
        <f t="shared" si="7"/>
        <v>-0.30208333333333331</v>
      </c>
      <c r="P31" s="239">
        <f t="shared" si="7"/>
        <v>-0.30208333333333331</v>
      </c>
    </row>
    <row r="32" spans="1:16" ht="13.5" thickBot="1" x14ac:dyDescent="0.25">
      <c r="A32" s="178" t="s">
        <v>96</v>
      </c>
      <c r="B32" s="143"/>
      <c r="C32" s="144">
        <f t="shared" ref="C32:P32" si="8">C30+C31</f>
        <v>-17.520833333333336</v>
      </c>
      <c r="D32" s="144">
        <f t="shared" si="8"/>
        <v>-17.520833333333336</v>
      </c>
      <c r="E32" s="144">
        <f t="shared" si="8"/>
        <v>-17.822916666666668</v>
      </c>
      <c r="F32" s="144">
        <f t="shared" si="8"/>
        <v>-18.125</v>
      </c>
      <c r="G32" s="144">
        <f t="shared" si="8"/>
        <v>-18.427083333333332</v>
      </c>
      <c r="H32" s="144">
        <f t="shared" si="8"/>
        <v>-18.729166666666664</v>
      </c>
      <c r="I32" s="144">
        <f t="shared" si="8"/>
        <v>-18.729166666666664</v>
      </c>
      <c r="J32" s="144">
        <f t="shared" si="8"/>
        <v>-18.729166666666664</v>
      </c>
      <c r="K32" s="144">
        <f t="shared" si="8"/>
        <v>-18.729166666666664</v>
      </c>
      <c r="L32" s="144">
        <f t="shared" si="8"/>
        <v>-18.729166666666664</v>
      </c>
      <c r="M32" s="144">
        <f t="shared" si="8"/>
        <v>-19.031249999999996</v>
      </c>
      <c r="N32" s="144">
        <f t="shared" si="8"/>
        <v>-19.333333333333329</v>
      </c>
      <c r="O32" s="144">
        <f t="shared" si="8"/>
        <v>-19.635416666666661</v>
      </c>
      <c r="P32" s="179">
        <f t="shared" si="8"/>
        <v>-19.937499999999993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-17.520833333333336</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0.60416666666666663</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-19.9375</v>
      </c>
      <c r="L41" s="91"/>
      <c r="M41" s="94" t="s">
        <v>112</v>
      </c>
      <c r="N41" s="97">
        <f>SUM(C27:P27)</f>
        <v>2.4166666666666665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x14ac:dyDescent="0.2">
      <c r="A45" s="12"/>
      <c r="B45" s="12"/>
      <c r="C45" s="12"/>
      <c r="D45" s="12"/>
      <c r="E45" s="12"/>
      <c r="F45" s="12"/>
      <c r="G45" s="12"/>
      <c r="H45" s="12"/>
      <c r="I45" s="12"/>
      <c r="J45" s="12"/>
      <c r="K45" s="12"/>
      <c r="L45" s="12"/>
      <c r="M45" s="12"/>
      <c r="N45" s="12"/>
      <c r="O45" s="12"/>
      <c r="P45" s="12"/>
    </row>
    <row r="46" spans="1:16" ht="18" x14ac:dyDescent="0.25">
      <c r="A46" s="3"/>
      <c r="B46" s="4"/>
      <c r="C46" s="156" t="s">
        <v>115</v>
      </c>
      <c r="D46" s="4"/>
      <c r="E46" s="4"/>
      <c r="F46" s="4"/>
      <c r="G46" s="6"/>
      <c r="H46" s="7"/>
      <c r="I46" s="8"/>
      <c r="J46" s="7"/>
      <c r="K46" s="9"/>
      <c r="L46" s="4"/>
      <c r="M46" s="4"/>
      <c r="N46" s="4"/>
      <c r="O46" s="4"/>
      <c r="P46" s="10"/>
    </row>
    <row r="47" spans="1:16" x14ac:dyDescent="0.2">
      <c r="A47" s="11"/>
      <c r="B47" s="12"/>
      <c r="C47" s="76" t="s">
        <v>46</v>
      </c>
      <c r="D47" s="196">
        <f>D2</f>
        <v>44276</v>
      </c>
      <c r="E47" s="83" t="s">
        <v>47</v>
      </c>
      <c r="F47" s="197"/>
      <c r="G47" s="79"/>
      <c r="H47" s="79"/>
      <c r="I47" s="79"/>
      <c r="J47" s="198"/>
      <c r="K47" s="79"/>
      <c r="L47" s="79"/>
      <c r="M47" s="79"/>
      <c r="N47" s="79"/>
      <c r="O47" s="79"/>
      <c r="P47" s="199"/>
    </row>
    <row r="48" spans="1:16" x14ac:dyDescent="0.2">
      <c r="A48" s="11"/>
      <c r="B48" s="12"/>
      <c r="C48" s="77" t="s">
        <v>50</v>
      </c>
      <c r="D48" s="80" t="str">
        <f>D3</f>
        <v>Your Name Goes Here</v>
      </c>
      <c r="E48" s="80"/>
      <c r="F48" s="80"/>
      <c r="G48" s="80"/>
      <c r="H48" s="80"/>
      <c r="I48" s="81"/>
      <c r="J48" s="80"/>
      <c r="K48" s="80"/>
      <c r="L48" s="80"/>
      <c r="M48" s="80"/>
      <c r="N48" s="80"/>
      <c r="O48" s="80"/>
      <c r="P48" s="200"/>
    </row>
    <row r="49" spans="1:17" x14ac:dyDescent="0.2">
      <c r="A49" s="11"/>
      <c r="B49" s="12"/>
      <c r="C49" s="78" t="s">
        <v>138</v>
      </c>
      <c r="D49" s="80" t="str">
        <f>D4</f>
        <v>Pos No.</v>
      </c>
      <c r="E49" s="80"/>
      <c r="F49" s="80"/>
      <c r="G49" s="80"/>
      <c r="H49" s="201"/>
      <c r="I49" s="81"/>
      <c r="J49" s="81"/>
      <c r="K49" s="81"/>
      <c r="L49" s="80"/>
      <c r="M49" s="80"/>
      <c r="N49" s="80"/>
      <c r="O49" s="80"/>
      <c r="P49" s="200"/>
    </row>
    <row r="50" spans="1:17" ht="13.5" customHeight="1" x14ac:dyDescent="0.2">
      <c r="A50" s="11"/>
      <c r="B50" s="12"/>
      <c r="C50" s="77" t="s">
        <v>59</v>
      </c>
      <c r="D50" s="80" t="str">
        <f>D5</f>
        <v>Your Org Unit Goes Here</v>
      </c>
      <c r="E50" s="80"/>
      <c r="F50" s="80"/>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44276</v>
      </c>
      <c r="D52" s="88">
        <f>$C$7+1</f>
        <v>44277</v>
      </c>
      <c r="E52" s="88">
        <f>$C$7+2</f>
        <v>44278</v>
      </c>
      <c r="F52" s="88">
        <f>$C$7+3</f>
        <v>44279</v>
      </c>
      <c r="G52" s="88">
        <f>$C$7+4</f>
        <v>44280</v>
      </c>
      <c r="H52" s="88">
        <f>$C$7+5</f>
        <v>44281</v>
      </c>
      <c r="I52" s="88">
        <f>$C$7+6</f>
        <v>44282</v>
      </c>
      <c r="J52" s="88">
        <f>$C$7+7</f>
        <v>44283</v>
      </c>
      <c r="K52" s="88">
        <f>$C$7+8</f>
        <v>44284</v>
      </c>
      <c r="L52" s="88">
        <f>$C$7+9</f>
        <v>44285</v>
      </c>
      <c r="M52" s="88">
        <f>$C$7+10</f>
        <v>44286</v>
      </c>
      <c r="N52" s="88">
        <f>$C$7+11</f>
        <v>44287</v>
      </c>
      <c r="O52" s="88">
        <f>$C$7+12</f>
        <v>44288</v>
      </c>
      <c r="P52" s="89">
        <f>$C$7+13</f>
        <v>44289</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1tbKGO3cgtSK+cOe2ruwE5rxNQTV/8ILOs45/qKUo2LNmpnGoPXVDpi1mERw1w4S+dlxp31L9b4l1nYTY24e9A==" saltValue="AY6nCMkBfqlY3hEFmQeXlg==" spinCount="100000" sheet="1" objects="1" scenarios="1"/>
  <mergeCells count="7">
    <mergeCell ref="D3:G3"/>
    <mergeCell ref="D5:G5"/>
    <mergeCell ref="M2:P2"/>
    <mergeCell ref="J34:M34"/>
    <mergeCell ref="M3:P3"/>
    <mergeCell ref="M4:P4"/>
    <mergeCell ref="M5:P5"/>
  </mergeCells>
  <phoneticPr fontId="0" type="noConversion"/>
  <hyperlinks>
    <hyperlink ref="M3:P3" r:id="rId1" display="Workday to apply for Leave" xr:uid="{3F69ABC8-31E3-40D9-B46C-92EA7A20CC31}"/>
    <hyperlink ref="M3" r:id="rId2" display="ESS to apply for Leave" xr:uid="{5597C381-B5B4-4A6A-83EC-E2E03B8CBB58}"/>
    <hyperlink ref="M4:M5" r:id="rId3" display="     View Leave and " xr:uid="{186A9889-959E-43E8-9B2F-DBBE93CCB13F}"/>
    <hyperlink ref="M4:P4" r:id="rId4" display="Leave Entitlements Policy" xr:uid="{4806348E-9435-4ABF-86D3-E86ADBB7CD07}"/>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pageSetUpPr autoPageBreaks="0"/>
  </sheetPr>
  <dimension ref="A1:Q89"/>
  <sheetViews>
    <sheetView zoomScaleNormal="100" workbookViewId="0">
      <selection activeCell="M3" sqref="M3:P5"/>
    </sheetView>
  </sheetViews>
  <sheetFormatPr defaultColWidth="11.42578125" defaultRowHeight="12.75" x14ac:dyDescent="0.2"/>
  <cols>
    <col min="2" max="2" width="15.285156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46</v>
      </c>
      <c r="D2" s="185">
        <f>SUM('22Mar-4Apr'!D2,14)</f>
        <v>44290</v>
      </c>
      <c r="E2" s="186" t="s">
        <v>47</v>
      </c>
      <c r="F2" s="187"/>
      <c r="G2" s="188"/>
      <c r="H2" s="189" t="s">
        <v>48</v>
      </c>
      <c r="I2" s="190"/>
      <c r="J2" s="190"/>
      <c r="K2" s="190"/>
      <c r="L2" s="191">
        <f>+'22Mar-4Apr'!K41</f>
        <v>-19.9375</v>
      </c>
      <c r="M2" s="313" t="s">
        <v>49</v>
      </c>
      <c r="N2" s="314"/>
      <c r="O2" s="314"/>
      <c r="P2" s="315"/>
    </row>
    <row r="3" spans="1:17" ht="12.75" customHeight="1" x14ac:dyDescent="0.2">
      <c r="A3" s="60"/>
      <c r="B3" s="12"/>
      <c r="C3" s="118" t="s">
        <v>50</v>
      </c>
      <c r="D3" s="316" t="str">
        <f>+'22Mar-4Apr'!D3</f>
        <v>Your Name Goes Here</v>
      </c>
      <c r="E3" s="317"/>
      <c r="F3" s="317"/>
      <c r="G3" s="318"/>
      <c r="H3" s="122"/>
      <c r="I3" s="120"/>
      <c r="J3" s="120"/>
      <c r="K3" s="120"/>
      <c r="L3" s="121"/>
      <c r="M3" s="319" t="s">
        <v>52</v>
      </c>
      <c r="N3" s="320"/>
      <c r="O3" s="320"/>
      <c r="P3" s="321"/>
    </row>
    <row r="4" spans="1:17" x14ac:dyDescent="0.2">
      <c r="A4" s="60"/>
      <c r="B4" s="12"/>
      <c r="C4" s="118" t="s">
        <v>53</v>
      </c>
      <c r="D4" s="149" t="str">
        <f>+'22Mar-4Apr'!D4</f>
        <v>Pos No.</v>
      </c>
      <c r="E4" s="150"/>
      <c r="F4" s="214" t="s">
        <v>55</v>
      </c>
      <c r="G4" s="151" t="str">
        <f>'22Mar-4Apr'!G4</f>
        <v>Emp ID</v>
      </c>
      <c r="H4" s="122" t="s">
        <v>57</v>
      </c>
      <c r="I4" s="122"/>
      <c r="J4" s="120"/>
      <c r="K4" s="120"/>
      <c r="L4" s="123">
        <f>'22Mar-4Apr'!K78</f>
        <v>0</v>
      </c>
      <c r="M4" s="322" t="s">
        <v>58</v>
      </c>
      <c r="N4" s="322"/>
      <c r="O4" s="322"/>
      <c r="P4" s="322"/>
    </row>
    <row r="5" spans="1:17" ht="13.5" customHeight="1" x14ac:dyDescent="0.2">
      <c r="A5" s="60"/>
      <c r="B5" s="12"/>
      <c r="C5" s="192" t="s">
        <v>59</v>
      </c>
      <c r="D5" s="326" t="str">
        <f>+'22Mar-4Apr'!D5</f>
        <v>Your Org Unit Goes Here</v>
      </c>
      <c r="E5" s="327"/>
      <c r="F5" s="327"/>
      <c r="G5" s="328"/>
      <c r="H5" s="193" t="s">
        <v>61</v>
      </c>
      <c r="I5" s="193"/>
      <c r="J5" s="194"/>
      <c r="K5" s="194"/>
      <c r="L5" s="195" t="str">
        <f>'22Mar-4Apr'!L5</f>
        <v>FLEX</v>
      </c>
      <c r="M5" s="323" t="s">
        <v>63</v>
      </c>
      <c r="N5" s="324"/>
      <c r="O5" s="324"/>
      <c r="P5" s="325"/>
    </row>
    <row r="6" spans="1:17" x14ac:dyDescent="0.2">
      <c r="A6" s="60"/>
      <c r="B6" s="13"/>
      <c r="C6" s="182" t="s">
        <v>64</v>
      </c>
      <c r="D6" s="146" t="s">
        <v>65</v>
      </c>
      <c r="E6" s="146" t="s">
        <v>66</v>
      </c>
      <c r="F6" s="146" t="s">
        <v>67</v>
      </c>
      <c r="G6" s="146" t="s">
        <v>68</v>
      </c>
      <c r="H6" s="146" t="s">
        <v>69</v>
      </c>
      <c r="I6" s="146" t="s">
        <v>70</v>
      </c>
      <c r="J6" s="146" t="s">
        <v>64</v>
      </c>
      <c r="K6" s="146" t="s">
        <v>65</v>
      </c>
      <c r="L6" s="146" t="s">
        <v>66</v>
      </c>
      <c r="M6" s="146" t="s">
        <v>67</v>
      </c>
      <c r="N6" s="146" t="s">
        <v>68</v>
      </c>
      <c r="O6" s="146" t="s">
        <v>69</v>
      </c>
      <c r="P6" s="183" t="s">
        <v>70</v>
      </c>
    </row>
    <row r="7" spans="1:17" ht="13.5" thickBot="1" x14ac:dyDescent="0.25">
      <c r="A7" s="60"/>
      <c r="B7" s="13"/>
      <c r="C7" s="114">
        <f>D2</f>
        <v>44290</v>
      </c>
      <c r="D7" s="115">
        <f>$C$7+1</f>
        <v>44291</v>
      </c>
      <c r="E7" s="115">
        <f>$C$7+2</f>
        <v>44292</v>
      </c>
      <c r="F7" s="115">
        <f>$C$7+3</f>
        <v>44293</v>
      </c>
      <c r="G7" s="115">
        <f>$C$7+4</f>
        <v>44294</v>
      </c>
      <c r="H7" s="115">
        <f>$C$7+5</f>
        <v>44295</v>
      </c>
      <c r="I7" s="115">
        <f>$C$7+6</f>
        <v>44296</v>
      </c>
      <c r="J7" s="115">
        <f>$C$7+7</f>
        <v>44297</v>
      </c>
      <c r="K7" s="115">
        <f>$C$7+8</f>
        <v>44298</v>
      </c>
      <c r="L7" s="115">
        <f>$C$7+9</f>
        <v>44299</v>
      </c>
      <c r="M7" s="115">
        <f>$C$7+10</f>
        <v>44300</v>
      </c>
      <c r="N7" s="115">
        <f>$C$7+11</f>
        <v>44301</v>
      </c>
      <c r="O7" s="115">
        <f>$C$7+12</f>
        <v>44302</v>
      </c>
      <c r="P7" s="162">
        <f>$C$7+13</f>
        <v>44303</v>
      </c>
      <c r="Q7" s="1"/>
    </row>
    <row r="8" spans="1:17" ht="13.5" thickBot="1" x14ac:dyDescent="0.25">
      <c r="A8" s="118" t="s">
        <v>71</v>
      </c>
      <c r="B8" s="120"/>
      <c r="C8" s="220">
        <f>'22Mar-4Apr'!C8:P8</f>
        <v>0</v>
      </c>
      <c r="D8" s="227">
        <f>'22Mar-4Apr'!D8:P8</f>
        <v>0</v>
      </c>
      <c r="E8" s="230">
        <f>'22Mar-4Apr'!E8:P8</f>
        <v>0.30208333333333331</v>
      </c>
      <c r="F8" s="228">
        <f>'22Mar-4Apr'!F8:P8</f>
        <v>0.30208333333333331</v>
      </c>
      <c r="G8" s="230">
        <f>'22Mar-4Apr'!G8:P8</f>
        <v>0.30208333333333331</v>
      </c>
      <c r="H8" s="228">
        <f>'22Mar-4Apr'!H8:P8</f>
        <v>0.30208333333333331</v>
      </c>
      <c r="I8" s="230">
        <f>'22Mar-4Apr'!I8:P8</f>
        <v>0.30208333333333331</v>
      </c>
      <c r="J8" s="227">
        <f>'22Mar-4Apr'!J8:P8</f>
        <v>0</v>
      </c>
      <c r="K8" s="227">
        <f>'22Mar-4Apr'!K8:P8</f>
        <v>0</v>
      </c>
      <c r="L8" s="230">
        <f>'22Mar-4Apr'!L8:P8</f>
        <v>0.30208333333333331</v>
      </c>
      <c r="M8" s="228">
        <f>'22Mar-4Apr'!M8:P8</f>
        <v>0.30208333333333331</v>
      </c>
      <c r="N8" s="230">
        <f>'22Mar-4Apr'!N8:P8</f>
        <v>0.30208333333333331</v>
      </c>
      <c r="O8" s="228">
        <f>'22Mar-4Apr'!O8:P8</f>
        <v>0.30208333333333331</v>
      </c>
      <c r="P8" s="230">
        <f>'22Mar-4Apr'!P8:P8</f>
        <v>0.30208333333333331</v>
      </c>
      <c r="Q8" s="1"/>
    </row>
    <row r="9" spans="1:17" x14ac:dyDescent="0.2">
      <c r="A9" s="163" t="s">
        <v>72</v>
      </c>
      <c r="B9" s="98" t="s">
        <v>73</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74</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73</v>
      </c>
      <c r="C11" s="221"/>
      <c r="D11" s="221"/>
      <c r="E11" s="231"/>
      <c r="F11" s="229"/>
      <c r="G11" s="231"/>
      <c r="H11" s="229"/>
      <c r="I11" s="231"/>
      <c r="J11" s="221"/>
      <c r="K11" s="221"/>
      <c r="L11" s="231"/>
      <c r="M11" s="229"/>
      <c r="N11" s="231"/>
      <c r="O11" s="229"/>
      <c r="P11" s="236"/>
    </row>
    <row r="12" spans="1:17" x14ac:dyDescent="0.2">
      <c r="A12" s="164"/>
      <c r="B12" s="98" t="s">
        <v>74</v>
      </c>
      <c r="C12" s="221"/>
      <c r="D12" s="221"/>
      <c r="E12" s="231"/>
      <c r="F12" s="229"/>
      <c r="G12" s="231"/>
      <c r="H12" s="229"/>
      <c r="I12" s="231"/>
      <c r="J12" s="221"/>
      <c r="K12" s="221"/>
      <c r="L12" s="231"/>
      <c r="M12" s="229"/>
      <c r="N12" s="231"/>
      <c r="O12" s="229"/>
      <c r="P12" s="236"/>
    </row>
    <row r="13" spans="1:17" ht="13.5" thickBot="1" x14ac:dyDescent="0.25">
      <c r="A13" s="165"/>
      <c r="B13" s="99" t="s">
        <v>75</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76</v>
      </c>
      <c r="B14" s="101" t="s">
        <v>73</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74</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73</v>
      </c>
      <c r="C16" s="221"/>
      <c r="D16" s="221"/>
      <c r="E16" s="231"/>
      <c r="F16" s="229"/>
      <c r="G16" s="231"/>
      <c r="H16" s="229"/>
      <c r="I16" s="231"/>
      <c r="J16" s="221"/>
      <c r="K16" s="221"/>
      <c r="L16" s="231"/>
      <c r="M16" s="229"/>
      <c r="N16" s="231"/>
      <c r="O16" s="229"/>
      <c r="P16" s="236"/>
    </row>
    <row r="17" spans="1:16" x14ac:dyDescent="0.2">
      <c r="A17" s="164"/>
      <c r="B17" s="98" t="s">
        <v>74</v>
      </c>
      <c r="C17" s="221"/>
      <c r="D17" s="221"/>
      <c r="E17" s="231"/>
      <c r="F17" s="229"/>
      <c r="G17" s="231"/>
      <c r="H17" s="229"/>
      <c r="I17" s="231"/>
      <c r="J17" s="221"/>
      <c r="K17" s="221"/>
      <c r="L17" s="231"/>
      <c r="M17" s="229"/>
      <c r="N17" s="231"/>
      <c r="O17" s="229"/>
      <c r="P17" s="236"/>
    </row>
    <row r="18" spans="1:16" ht="13.5" thickBot="1" x14ac:dyDescent="0.25">
      <c r="A18" s="164"/>
      <c r="B18" s="102" t="s">
        <v>75</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77</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78</v>
      </c>
      <c r="C20" s="221"/>
      <c r="D20" s="221"/>
      <c r="E20" s="231"/>
      <c r="F20" s="229"/>
      <c r="G20" s="231"/>
      <c r="H20" s="229"/>
      <c r="I20" s="231"/>
      <c r="J20" s="221"/>
      <c r="K20" s="221"/>
      <c r="L20" s="231"/>
      <c r="M20" s="229"/>
      <c r="N20" s="231"/>
      <c r="O20" s="229"/>
      <c r="P20" s="236"/>
    </row>
    <row r="21" spans="1:16" x14ac:dyDescent="0.2">
      <c r="A21" s="167" t="s">
        <v>80</v>
      </c>
      <c r="B21" s="105" t="s">
        <v>81</v>
      </c>
      <c r="C21" s="221"/>
      <c r="D21" s="221"/>
      <c r="E21" s="231"/>
      <c r="F21" s="229"/>
      <c r="G21" s="231"/>
      <c r="H21" s="229"/>
      <c r="I21" s="231"/>
      <c r="J21" s="221"/>
      <c r="K21" s="221"/>
      <c r="L21" s="231"/>
      <c r="M21" s="229"/>
      <c r="N21" s="231"/>
      <c r="O21" s="229"/>
      <c r="P21" s="236"/>
    </row>
    <row r="22" spans="1:16" x14ac:dyDescent="0.2">
      <c r="A22" s="167" t="s">
        <v>82</v>
      </c>
      <c r="B22" s="105" t="s">
        <v>83</v>
      </c>
      <c r="C22" s="221"/>
      <c r="D22" s="221"/>
      <c r="E22" s="231"/>
      <c r="F22" s="229"/>
      <c r="G22" s="231"/>
      <c r="H22" s="229"/>
      <c r="I22" s="231"/>
      <c r="J22" s="221"/>
      <c r="K22" s="221"/>
      <c r="L22" s="231"/>
      <c r="M22" s="229"/>
      <c r="N22" s="231"/>
      <c r="O22" s="229"/>
      <c r="P22" s="236"/>
    </row>
    <row r="23" spans="1:16" x14ac:dyDescent="0.2">
      <c r="A23" s="167" t="s">
        <v>84</v>
      </c>
      <c r="B23" s="105" t="s">
        <v>85</v>
      </c>
      <c r="C23" s="221"/>
      <c r="D23" s="221"/>
      <c r="E23" s="231"/>
      <c r="F23" s="229"/>
      <c r="G23" s="231"/>
      <c r="H23" s="229"/>
      <c r="I23" s="231"/>
      <c r="J23" s="221"/>
      <c r="K23" s="221"/>
      <c r="L23" s="231"/>
      <c r="M23" s="229"/>
      <c r="N23" s="231"/>
      <c r="O23" s="229"/>
      <c r="P23" s="236">
        <v>0.30208333333333331</v>
      </c>
    </row>
    <row r="24" spans="1:16" x14ac:dyDescent="0.2">
      <c r="A24" s="167" t="s">
        <v>86</v>
      </c>
      <c r="B24" s="105" t="s">
        <v>87</v>
      </c>
      <c r="C24" s="223"/>
      <c r="D24" s="221"/>
      <c r="E24" s="231"/>
      <c r="F24" s="229"/>
      <c r="G24" s="231"/>
      <c r="H24" s="229"/>
      <c r="I24" s="231"/>
      <c r="J24" s="221"/>
      <c r="K24" s="221"/>
      <c r="L24" s="231"/>
      <c r="M24" s="229"/>
      <c r="N24" s="231"/>
      <c r="O24" s="229"/>
      <c r="P24" s="236"/>
    </row>
    <row r="25" spans="1:16" ht="13.5" thickBot="1" x14ac:dyDescent="0.25">
      <c r="A25" s="164"/>
      <c r="B25" s="106" t="s">
        <v>88</v>
      </c>
      <c r="C25" s="224"/>
      <c r="D25" s="224"/>
      <c r="E25" s="233"/>
      <c r="F25" s="241"/>
      <c r="G25" s="233"/>
      <c r="H25" s="241"/>
      <c r="I25" s="233"/>
      <c r="J25" s="224"/>
      <c r="K25" s="224"/>
      <c r="L25" s="233"/>
      <c r="M25" s="241"/>
      <c r="N25" s="233"/>
      <c r="O25" s="241"/>
      <c r="P25" s="237"/>
    </row>
    <row r="26" spans="1:16" ht="13.5" thickBot="1" x14ac:dyDescent="0.25">
      <c r="A26" s="170" t="s">
        <v>89</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0.30208333333333331</v>
      </c>
    </row>
    <row r="27" spans="1:16" ht="13.5" thickBot="1" x14ac:dyDescent="0.25">
      <c r="A27" s="172" t="s">
        <v>90</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t="str">
        <f t="shared" si="4"/>
        <v>0:00</v>
      </c>
    </row>
    <row r="28" spans="1:16" ht="13.5" thickBot="1" x14ac:dyDescent="0.25">
      <c r="A28" s="174" t="s">
        <v>91</v>
      </c>
      <c r="B28" s="111"/>
      <c r="C28" s="225" t="s">
        <v>92</v>
      </c>
      <c r="D28" s="225" t="s">
        <v>92</v>
      </c>
      <c r="E28" s="234" t="s">
        <v>92</v>
      </c>
      <c r="F28" s="242" t="s">
        <v>92</v>
      </c>
      <c r="G28" s="234" t="s">
        <v>92</v>
      </c>
      <c r="H28" s="242" t="s">
        <v>92</v>
      </c>
      <c r="I28" s="234" t="s">
        <v>92</v>
      </c>
      <c r="J28" s="225" t="s">
        <v>92</v>
      </c>
      <c r="K28" s="225" t="s">
        <v>92</v>
      </c>
      <c r="L28" s="234" t="s">
        <v>92</v>
      </c>
      <c r="M28" s="242" t="s">
        <v>92</v>
      </c>
      <c r="N28" s="234" t="s">
        <v>92</v>
      </c>
      <c r="O28" s="242" t="s">
        <v>92</v>
      </c>
      <c r="P28" s="238" t="s">
        <v>92</v>
      </c>
    </row>
    <row r="29" spans="1:16" ht="13.5" thickTop="1" x14ac:dyDescent="0.2">
      <c r="A29" s="175" t="s">
        <v>93</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0.30208333333333331</v>
      </c>
    </row>
    <row r="30" spans="1:16" x14ac:dyDescent="0.2">
      <c r="A30" s="177" t="s">
        <v>94</v>
      </c>
      <c r="B30" s="142"/>
      <c r="C30" s="226">
        <f>IF(L3 ="Y", 0-L2, L2)</f>
        <v>-19.9375</v>
      </c>
      <c r="D30" s="226">
        <f t="shared" ref="D30:P30" si="6">C32</f>
        <v>-19.9375</v>
      </c>
      <c r="E30" s="235">
        <f t="shared" si="6"/>
        <v>-19.9375</v>
      </c>
      <c r="F30" s="243">
        <f t="shared" si="6"/>
        <v>-20.239583333333332</v>
      </c>
      <c r="G30" s="235">
        <f t="shared" si="6"/>
        <v>-20.541666666666664</v>
      </c>
      <c r="H30" s="243">
        <f t="shared" si="6"/>
        <v>-20.843749999999996</v>
      </c>
      <c r="I30" s="235">
        <f t="shared" si="6"/>
        <v>-21.145833333333329</v>
      </c>
      <c r="J30" s="226">
        <f t="shared" si="6"/>
        <v>-21.447916666666661</v>
      </c>
      <c r="K30" s="226">
        <f t="shared" si="6"/>
        <v>-21.447916666666661</v>
      </c>
      <c r="L30" s="235">
        <f t="shared" si="6"/>
        <v>-21.447916666666661</v>
      </c>
      <c r="M30" s="243">
        <f t="shared" si="6"/>
        <v>-21.749999999999993</v>
      </c>
      <c r="N30" s="235">
        <f t="shared" si="6"/>
        <v>-22.052083333333325</v>
      </c>
      <c r="O30" s="243">
        <f t="shared" si="6"/>
        <v>-22.354166666666657</v>
      </c>
      <c r="P30" s="239">
        <f t="shared" si="6"/>
        <v>-22.656249999999989</v>
      </c>
    </row>
    <row r="31" spans="1:16" x14ac:dyDescent="0.2">
      <c r="A31" s="177" t="s">
        <v>95</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v>
      </c>
    </row>
    <row r="32" spans="1:16" ht="13.5" thickBot="1" x14ac:dyDescent="0.25">
      <c r="A32" s="178" t="s">
        <v>96</v>
      </c>
      <c r="B32" s="143"/>
      <c r="C32" s="144">
        <f t="shared" ref="C32:P32" si="8">C30+C31</f>
        <v>-19.9375</v>
      </c>
      <c r="D32" s="144">
        <f t="shared" si="8"/>
        <v>-19.9375</v>
      </c>
      <c r="E32" s="144">
        <f t="shared" si="8"/>
        <v>-20.239583333333332</v>
      </c>
      <c r="F32" s="144">
        <f t="shared" si="8"/>
        <v>-20.541666666666664</v>
      </c>
      <c r="G32" s="144">
        <f t="shared" si="8"/>
        <v>-20.843749999999996</v>
      </c>
      <c r="H32" s="144">
        <f t="shared" si="8"/>
        <v>-21.145833333333329</v>
      </c>
      <c r="I32" s="144">
        <f t="shared" si="8"/>
        <v>-21.447916666666661</v>
      </c>
      <c r="J32" s="144">
        <f t="shared" si="8"/>
        <v>-21.447916666666661</v>
      </c>
      <c r="K32" s="144">
        <f t="shared" si="8"/>
        <v>-21.447916666666661</v>
      </c>
      <c r="L32" s="144">
        <f t="shared" si="8"/>
        <v>-21.749999999999993</v>
      </c>
      <c r="M32" s="144">
        <f t="shared" si="8"/>
        <v>-22.052083333333325</v>
      </c>
      <c r="N32" s="144">
        <f t="shared" si="8"/>
        <v>-22.354166666666657</v>
      </c>
      <c r="O32" s="144">
        <f t="shared" si="8"/>
        <v>-22.656249999999989</v>
      </c>
      <c r="P32" s="179">
        <f t="shared" si="8"/>
        <v>-22.656249999999989</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12" t="s">
        <v>97</v>
      </c>
      <c r="K34" s="312"/>
      <c r="L34" s="312"/>
      <c r="M34" s="312"/>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98</v>
      </c>
      <c r="B36" s="33"/>
      <c r="C36" s="33"/>
      <c r="D36" s="33"/>
      <c r="E36" s="33"/>
      <c r="F36" s="12" t="s">
        <v>99</v>
      </c>
      <c r="G36" s="35"/>
      <c r="H36" s="132" t="s">
        <v>100</v>
      </c>
      <c r="I36" s="96"/>
      <c r="J36" s="96"/>
      <c r="K36" s="90">
        <f>C30</f>
        <v>-19.9375</v>
      </c>
      <c r="L36" s="93" t="s">
        <v>101</v>
      </c>
      <c r="M36" s="91" t="s">
        <v>102</v>
      </c>
      <c r="N36" s="97">
        <f>SUM(C20:P20)</f>
        <v>0</v>
      </c>
      <c r="O36" s="131"/>
      <c r="P36" s="30"/>
    </row>
    <row r="37" spans="1:16" x14ac:dyDescent="0.2">
      <c r="A37" s="60" t="s">
        <v>103</v>
      </c>
      <c r="B37" s="12"/>
      <c r="C37" s="12"/>
      <c r="D37" s="12"/>
      <c r="E37" s="12"/>
      <c r="F37" s="12"/>
      <c r="G37" s="12"/>
      <c r="H37" s="132" t="s">
        <v>104</v>
      </c>
      <c r="I37" s="96"/>
      <c r="J37" s="96"/>
      <c r="K37" s="90">
        <f>SUM(C19:P19)</f>
        <v>0</v>
      </c>
      <c r="L37" s="91"/>
      <c r="M37" s="91" t="s">
        <v>105</v>
      </c>
      <c r="N37" s="97">
        <f>SUM(C21:P21)</f>
        <v>0</v>
      </c>
      <c r="O37" s="131"/>
      <c r="P37" s="30"/>
    </row>
    <row r="38" spans="1:16" x14ac:dyDescent="0.2">
      <c r="A38" s="60"/>
      <c r="B38" s="12"/>
      <c r="C38" s="12"/>
      <c r="D38" s="12"/>
      <c r="E38" s="12"/>
      <c r="F38" s="12"/>
      <c r="G38" s="12"/>
      <c r="H38" s="132" t="s">
        <v>106</v>
      </c>
      <c r="I38" s="96"/>
      <c r="J38" s="96"/>
      <c r="K38" s="90">
        <f>SUM(C26:P26)</f>
        <v>0.30208333333333331</v>
      </c>
      <c r="L38" s="91"/>
      <c r="M38" s="91" t="s">
        <v>107</v>
      </c>
      <c r="N38" s="97">
        <f>SUM(C22:P22)</f>
        <v>0</v>
      </c>
      <c r="O38" s="131"/>
      <c r="P38" s="30"/>
    </row>
    <row r="39" spans="1:16" x14ac:dyDescent="0.2">
      <c r="A39" s="60"/>
      <c r="B39" s="12"/>
      <c r="C39" s="12"/>
      <c r="D39" s="12"/>
      <c r="E39" s="12"/>
      <c r="F39" s="12"/>
      <c r="G39" s="12"/>
      <c r="H39" s="132" t="s">
        <v>108</v>
      </c>
      <c r="I39" s="96"/>
      <c r="J39" s="96"/>
      <c r="K39" s="90">
        <f>SUM(C8:P8)</f>
        <v>3.0208333333333335</v>
      </c>
      <c r="L39" s="91"/>
      <c r="M39" s="91" t="s">
        <v>88</v>
      </c>
      <c r="N39" s="97">
        <f>SUM(C25:P25)</f>
        <v>0</v>
      </c>
      <c r="O39" s="131"/>
      <c r="P39" s="30"/>
    </row>
    <row r="40" spans="1:16" x14ac:dyDescent="0.2">
      <c r="A40" s="60"/>
      <c r="B40" s="12"/>
      <c r="C40" s="12"/>
      <c r="D40" s="12"/>
      <c r="E40" s="12"/>
      <c r="F40" s="31"/>
      <c r="G40" s="12"/>
      <c r="H40" s="133"/>
      <c r="I40" s="91"/>
      <c r="J40" s="91"/>
      <c r="K40" s="91"/>
      <c r="L40" s="91"/>
      <c r="M40" s="91" t="s">
        <v>109</v>
      </c>
      <c r="N40" s="97">
        <f>SUM(C24:P24)</f>
        <v>0</v>
      </c>
      <c r="O40" s="131"/>
      <c r="P40" s="30"/>
    </row>
    <row r="41" spans="1:16" x14ac:dyDescent="0.2">
      <c r="A41" s="180" t="s">
        <v>110</v>
      </c>
      <c r="B41" s="33"/>
      <c r="C41" s="33"/>
      <c r="D41" s="33"/>
      <c r="E41" s="33"/>
      <c r="F41" s="33" t="s">
        <v>99</v>
      </c>
      <c r="G41" s="12"/>
      <c r="H41" s="134"/>
      <c r="I41" s="96"/>
      <c r="J41" s="95" t="s">
        <v>111</v>
      </c>
      <c r="K41" s="97">
        <f>(SUM(K36:K38)-(K39))</f>
        <v>-22.65625</v>
      </c>
      <c r="L41" s="91"/>
      <c r="M41" s="94" t="s">
        <v>112</v>
      </c>
      <c r="N41" s="97">
        <f>SUM(C27:P27)</f>
        <v>2.71875</v>
      </c>
      <c r="O41" s="131"/>
      <c r="P41" s="30"/>
    </row>
    <row r="42" spans="1:16" ht="13.5" thickBot="1" x14ac:dyDescent="0.25">
      <c r="A42" s="60" t="s">
        <v>113</v>
      </c>
      <c r="B42" s="12"/>
      <c r="C42" s="12"/>
      <c r="D42" s="12"/>
      <c r="E42" s="12"/>
      <c r="F42" s="12"/>
      <c r="G42" s="12"/>
      <c r="H42" s="135"/>
      <c r="I42" s="136"/>
      <c r="J42" s="137" t="s">
        <v>114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x14ac:dyDescent="0.2">
      <c r="A45" s="12"/>
      <c r="B45" s="12"/>
      <c r="C45" s="12"/>
      <c r="D45" s="12"/>
      <c r="E45" s="12"/>
      <c r="F45" s="12"/>
      <c r="G45" s="12"/>
      <c r="H45" s="12"/>
      <c r="I45" s="12"/>
      <c r="J45" s="12"/>
      <c r="K45" s="12"/>
      <c r="L45" s="12"/>
      <c r="M45" s="12"/>
      <c r="N45" s="12"/>
      <c r="O45" s="12"/>
      <c r="P45" s="12"/>
    </row>
    <row r="46" spans="1:16" ht="18" x14ac:dyDescent="0.25">
      <c r="A46" s="3"/>
      <c r="B46" s="4"/>
      <c r="C46" s="156" t="s">
        <v>115</v>
      </c>
      <c r="D46" s="4"/>
      <c r="E46" s="4"/>
      <c r="F46" s="4"/>
      <c r="G46" s="6"/>
      <c r="H46" s="7"/>
      <c r="I46" s="8"/>
      <c r="J46" s="7"/>
      <c r="K46" s="9"/>
      <c r="L46" s="4"/>
      <c r="M46" s="4"/>
      <c r="N46" s="4"/>
      <c r="O46" s="4"/>
      <c r="P46" s="10"/>
    </row>
    <row r="47" spans="1:16" x14ac:dyDescent="0.2">
      <c r="A47" s="11"/>
      <c r="B47" s="12"/>
      <c r="C47" s="76" t="s">
        <v>46</v>
      </c>
      <c r="D47" s="196">
        <f>D2</f>
        <v>44290</v>
      </c>
      <c r="E47" s="83" t="s">
        <v>47</v>
      </c>
      <c r="F47" s="197"/>
      <c r="G47" s="79"/>
      <c r="H47" s="79"/>
      <c r="I47" s="79"/>
      <c r="J47" s="198"/>
      <c r="K47" s="79"/>
      <c r="L47" s="79"/>
      <c r="M47" s="79"/>
      <c r="N47" s="79"/>
      <c r="O47" s="79"/>
      <c r="P47" s="199"/>
    </row>
    <row r="48" spans="1:16" x14ac:dyDescent="0.2">
      <c r="A48" s="11"/>
      <c r="B48" s="12"/>
      <c r="C48" s="77" t="s">
        <v>50</v>
      </c>
      <c r="D48" s="201" t="str">
        <f>D3</f>
        <v>Your Name Goes Here</v>
      </c>
      <c r="E48" s="201"/>
      <c r="F48" s="201"/>
      <c r="G48" s="80"/>
      <c r="H48" s="80"/>
      <c r="I48" s="81"/>
      <c r="J48" s="80"/>
      <c r="K48" s="80"/>
      <c r="L48" s="80"/>
      <c r="M48" s="80"/>
      <c r="N48" s="80"/>
      <c r="O48" s="80"/>
      <c r="P48" s="200"/>
    </row>
    <row r="49" spans="1:17" x14ac:dyDescent="0.2">
      <c r="A49" s="11"/>
      <c r="B49" s="12"/>
      <c r="C49" s="78" t="s">
        <v>138</v>
      </c>
      <c r="D49" s="201" t="str">
        <f>D4</f>
        <v>Pos No.</v>
      </c>
      <c r="E49" s="201"/>
      <c r="F49" s="201"/>
      <c r="G49" s="80"/>
      <c r="H49" s="201"/>
      <c r="I49" s="81"/>
      <c r="J49" s="81"/>
      <c r="K49" s="81"/>
      <c r="L49" s="80"/>
      <c r="M49" s="80"/>
      <c r="N49" s="80"/>
      <c r="O49" s="80"/>
      <c r="P49" s="200"/>
    </row>
    <row r="50" spans="1:17" ht="13.5" customHeight="1" x14ac:dyDescent="0.2">
      <c r="A50" s="11"/>
      <c r="B50" s="12"/>
      <c r="C50" s="77" t="s">
        <v>59</v>
      </c>
      <c r="D50" s="201" t="str">
        <f>D5</f>
        <v>Your Org Unit Goes Here</v>
      </c>
      <c r="E50" s="201"/>
      <c r="F50" s="201"/>
      <c r="G50" s="82"/>
      <c r="H50" s="82"/>
      <c r="I50" s="82"/>
      <c r="J50" s="82"/>
      <c r="K50" s="82"/>
      <c r="L50" s="82"/>
      <c r="M50" s="82"/>
      <c r="N50" s="82"/>
      <c r="O50" s="82"/>
      <c r="P50" s="202"/>
    </row>
    <row r="51" spans="1:17" x14ac:dyDescent="0.2">
      <c r="A51" s="11"/>
      <c r="B51" s="13"/>
      <c r="C51" s="84" t="s">
        <v>64</v>
      </c>
      <c r="D51" s="85" t="s">
        <v>65</v>
      </c>
      <c r="E51" s="85" t="s">
        <v>66</v>
      </c>
      <c r="F51" s="85" t="s">
        <v>67</v>
      </c>
      <c r="G51" s="85" t="s">
        <v>68</v>
      </c>
      <c r="H51" s="85" t="s">
        <v>69</v>
      </c>
      <c r="I51" s="85" t="s">
        <v>70</v>
      </c>
      <c r="J51" s="85" t="s">
        <v>64</v>
      </c>
      <c r="K51" s="85" t="s">
        <v>65</v>
      </c>
      <c r="L51" s="85" t="s">
        <v>66</v>
      </c>
      <c r="M51" s="85" t="s">
        <v>67</v>
      </c>
      <c r="N51" s="85" t="s">
        <v>68</v>
      </c>
      <c r="O51" s="85" t="s">
        <v>69</v>
      </c>
      <c r="P51" s="86" t="s">
        <v>70</v>
      </c>
    </row>
    <row r="52" spans="1:17" ht="13.5" thickBot="1" x14ac:dyDescent="0.25">
      <c r="A52" s="11"/>
      <c r="B52" s="13"/>
      <c r="C52" s="87">
        <f>C7</f>
        <v>44290</v>
      </c>
      <c r="D52" s="88">
        <f>$C$7+1</f>
        <v>44291</v>
      </c>
      <c r="E52" s="88">
        <f>$C$7+2</f>
        <v>44292</v>
      </c>
      <c r="F52" s="88">
        <f>$C$7+3</f>
        <v>44293</v>
      </c>
      <c r="G52" s="88">
        <f>$C$7+4</f>
        <v>44294</v>
      </c>
      <c r="H52" s="88">
        <f>$C$7+5</f>
        <v>44295</v>
      </c>
      <c r="I52" s="88">
        <f>$C$7+6</f>
        <v>44296</v>
      </c>
      <c r="J52" s="88">
        <f>$C$7+7</f>
        <v>44297</v>
      </c>
      <c r="K52" s="88">
        <f>$C$7+8</f>
        <v>44298</v>
      </c>
      <c r="L52" s="88">
        <f>$C$7+9</f>
        <v>44299</v>
      </c>
      <c r="M52" s="88">
        <f>$C$7+10</f>
        <v>44300</v>
      </c>
      <c r="N52" s="88">
        <f>$C$7+11</f>
        <v>44301</v>
      </c>
      <c r="O52" s="88">
        <f>$C$7+12</f>
        <v>44302</v>
      </c>
      <c r="P52" s="89">
        <f>$C$7+13</f>
        <v>44303</v>
      </c>
      <c r="Q52" s="1"/>
    </row>
    <row r="53" spans="1:17" ht="13.5" thickBot="1" x14ac:dyDescent="0.25">
      <c r="A53" s="206" t="s">
        <v>71</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116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117</v>
      </c>
      <c r="B56" s="19" t="s">
        <v>73</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118</v>
      </c>
      <c r="B57" s="19" t="s">
        <v>74</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73</v>
      </c>
      <c r="C58" s="20"/>
      <c r="D58" s="20"/>
      <c r="E58" s="20"/>
      <c r="F58" s="20"/>
      <c r="G58" s="20"/>
      <c r="H58" s="20"/>
      <c r="I58" s="20"/>
      <c r="J58" s="20"/>
      <c r="K58" s="20"/>
      <c r="L58" s="20"/>
      <c r="M58" s="20"/>
      <c r="N58" s="20"/>
      <c r="O58" s="20"/>
      <c r="P58" s="21"/>
    </row>
    <row r="59" spans="1:17" x14ac:dyDescent="0.2">
      <c r="A59" s="11"/>
      <c r="B59" s="19" t="s">
        <v>74</v>
      </c>
      <c r="C59" s="20"/>
      <c r="D59" s="20"/>
      <c r="E59" s="20"/>
      <c r="F59" s="20"/>
      <c r="G59" s="20"/>
      <c r="H59" s="20"/>
      <c r="I59" s="20"/>
      <c r="J59" s="20"/>
      <c r="K59" s="20"/>
      <c r="L59" s="20"/>
      <c r="M59" s="20"/>
      <c r="N59" s="20"/>
      <c r="O59" s="20"/>
      <c r="P59" s="21"/>
    </row>
    <row r="60" spans="1:17" ht="13.5" thickBot="1" x14ac:dyDescent="0.25">
      <c r="A60" s="46"/>
      <c r="B60" s="207" t="s">
        <v>75</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119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120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121</v>
      </c>
      <c r="B65" s="51"/>
      <c r="C65" s="71"/>
      <c r="D65" s="71"/>
      <c r="E65" s="71"/>
      <c r="F65" s="71"/>
      <c r="G65" s="71"/>
      <c r="H65" s="71"/>
      <c r="I65" s="71"/>
      <c r="J65" s="71"/>
      <c r="K65" s="71"/>
      <c r="L65" s="71"/>
      <c r="M65" s="71"/>
      <c r="N65" s="71"/>
      <c r="O65" s="71"/>
      <c r="P65" s="72"/>
    </row>
    <row r="66" spans="1:16" x14ac:dyDescent="0.2">
      <c r="A66" s="65" t="s">
        <v>122</v>
      </c>
      <c r="B66" s="48" t="s">
        <v>123</v>
      </c>
      <c r="C66" s="73"/>
      <c r="D66" s="73"/>
      <c r="E66" s="73"/>
      <c r="F66" s="73"/>
      <c r="G66" s="73"/>
      <c r="H66" s="73"/>
      <c r="I66" s="73"/>
      <c r="J66" s="73"/>
      <c r="K66" s="73"/>
      <c r="L66" s="73"/>
      <c r="M66" s="73"/>
      <c r="N66" s="73"/>
      <c r="O66" s="73"/>
      <c r="P66" s="74"/>
    </row>
    <row r="67" spans="1:16" x14ac:dyDescent="0.2">
      <c r="A67" s="66" t="s">
        <v>124</v>
      </c>
      <c r="B67" s="49" t="s">
        <v>125</v>
      </c>
      <c r="C67" s="73"/>
      <c r="D67" s="73"/>
      <c r="E67" s="73"/>
      <c r="F67" s="73"/>
      <c r="G67" s="73"/>
      <c r="H67" s="73"/>
      <c r="I67" s="73"/>
      <c r="J67" s="73"/>
      <c r="K67" s="73"/>
      <c r="L67" s="73"/>
      <c r="M67" s="73"/>
      <c r="N67" s="73"/>
      <c r="O67" s="73"/>
      <c r="P67" s="74"/>
    </row>
    <row r="68" spans="1:16" x14ac:dyDescent="0.2">
      <c r="A68" s="66" t="s">
        <v>126</v>
      </c>
      <c r="B68" s="49" t="s">
        <v>127</v>
      </c>
      <c r="C68" s="73"/>
      <c r="D68" s="73"/>
      <c r="E68" s="73"/>
      <c r="F68" s="73"/>
      <c r="G68" s="73"/>
      <c r="H68" s="73"/>
      <c r="I68" s="73"/>
      <c r="J68" s="73"/>
      <c r="K68" s="73"/>
      <c r="L68" s="73"/>
      <c r="M68" s="73"/>
      <c r="N68" s="73"/>
      <c r="O68" s="73"/>
      <c r="P68" s="75"/>
    </row>
    <row r="69" spans="1:16" x14ac:dyDescent="0.2">
      <c r="A69" s="62" t="s">
        <v>128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98</v>
      </c>
      <c r="B73" s="33"/>
      <c r="C73" s="33"/>
      <c r="D73" s="33"/>
      <c r="E73" s="33"/>
      <c r="F73" s="12" t="s">
        <v>99</v>
      </c>
      <c r="G73" s="12"/>
      <c r="H73" s="43" t="s">
        <v>129</v>
      </c>
      <c r="I73" s="12"/>
      <c r="J73" s="12"/>
      <c r="K73" s="13"/>
      <c r="L73" s="30"/>
      <c r="M73" s="12"/>
      <c r="N73" s="12"/>
      <c r="O73" s="12"/>
      <c r="P73" s="14"/>
    </row>
    <row r="74" spans="1:16" x14ac:dyDescent="0.2">
      <c r="A74" s="11" t="s">
        <v>130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131</v>
      </c>
      <c r="I75" s="12"/>
      <c r="J75" s="12"/>
      <c r="K75" s="52">
        <f>L4</f>
        <v>0</v>
      </c>
      <c r="L75" s="30"/>
      <c r="M75" s="12"/>
      <c r="N75" s="12"/>
      <c r="O75" s="12"/>
      <c r="P75" s="14"/>
    </row>
    <row r="76" spans="1:16" x14ac:dyDescent="0.2">
      <c r="A76" s="11"/>
      <c r="B76" s="12"/>
      <c r="C76" s="12"/>
      <c r="D76" s="12"/>
      <c r="E76" s="12"/>
      <c r="F76" s="12"/>
      <c r="G76" s="12"/>
      <c r="H76" s="34" t="s">
        <v>132</v>
      </c>
      <c r="I76" s="12"/>
      <c r="J76" s="12"/>
      <c r="K76" s="52">
        <f>SUM(C69:P69)</f>
        <v>0</v>
      </c>
      <c r="L76" s="30"/>
      <c r="M76" s="12"/>
      <c r="N76" s="12"/>
      <c r="O76" s="12"/>
      <c r="P76" s="14"/>
    </row>
    <row r="77" spans="1:16" x14ac:dyDescent="0.2">
      <c r="A77" s="11"/>
      <c r="B77" s="12"/>
      <c r="C77" s="12"/>
      <c r="D77" s="12"/>
      <c r="E77" s="12"/>
      <c r="F77" s="31"/>
      <c r="G77" s="12"/>
      <c r="H77" s="34" t="s">
        <v>133</v>
      </c>
      <c r="I77" s="12"/>
      <c r="J77" s="12"/>
      <c r="K77" s="52">
        <f>N39</f>
        <v>0</v>
      </c>
      <c r="L77" s="30"/>
      <c r="M77" s="12"/>
      <c r="N77" s="12"/>
      <c r="O77" s="12"/>
      <c r="P77" s="14"/>
    </row>
    <row r="78" spans="1:16" x14ac:dyDescent="0.2">
      <c r="A78" s="32" t="s">
        <v>134</v>
      </c>
      <c r="B78" s="33"/>
      <c r="C78" s="33"/>
      <c r="D78" s="33"/>
      <c r="E78" s="33"/>
      <c r="F78" s="33" t="s">
        <v>99</v>
      </c>
      <c r="G78" s="12"/>
      <c r="H78" s="34" t="s">
        <v>135</v>
      </c>
      <c r="I78" s="12"/>
      <c r="J78" s="12"/>
      <c r="K78" s="52">
        <f>K75+K76-K77</f>
        <v>0</v>
      </c>
      <c r="L78" s="30"/>
      <c r="M78" s="12"/>
      <c r="N78" s="12"/>
      <c r="O78" s="12"/>
      <c r="P78" s="14"/>
    </row>
    <row r="79" spans="1:16" x14ac:dyDescent="0.2">
      <c r="A79" s="11" t="s">
        <v>113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136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algorithmName="SHA-512" hashValue="zzDOudO3gGEYVYvTuyVq/v5yYqc3OaWFQxcUA5CZ83qWspDh/Puhum9eNMQ9SeB16zzXw+w9Nr6KLJY07dv9CA==" saltValue="ufJMSs8JzaHtdUOIpaiEOg==" spinCount="100000" sheet="1" objects="1" scenarios="1"/>
  <mergeCells count="7">
    <mergeCell ref="D3:G3"/>
    <mergeCell ref="D5:G5"/>
    <mergeCell ref="M2:P2"/>
    <mergeCell ref="J34:M34"/>
    <mergeCell ref="M3:P3"/>
    <mergeCell ref="M4:P4"/>
    <mergeCell ref="M5:P5"/>
  </mergeCells>
  <phoneticPr fontId="0" type="noConversion"/>
  <hyperlinks>
    <hyperlink ref="M3:P3" r:id="rId1" display="Workday to apply for Leave" xr:uid="{008DE439-E7E2-41EC-823A-1D55FE490E9A}"/>
    <hyperlink ref="M3" r:id="rId2" display="ESS to apply for Leave" xr:uid="{5935B3F3-5899-4163-994D-CEC20C0214EC}"/>
    <hyperlink ref="M4:M5" r:id="rId3" display="     View Leave and " xr:uid="{38824B92-48FD-459A-98A7-30BDAF1696AD}"/>
    <hyperlink ref="M4:P4" r:id="rId4" display="Leave Entitlements Policy" xr:uid="{E4B71BB4-F7EB-47B6-8B0B-BC93E23CDB25}"/>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5"/>
  <headerFooter alignWithMargins="0"/>
  <rowBreaks count="1" manualBreakCount="1">
    <brk id="44" max="16383" man="1"/>
  </row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9CA5746F275C41AC9F38EA295AB7C9" ma:contentTypeVersion="13" ma:contentTypeDescription="Create a new document." ma:contentTypeScope="" ma:versionID="87d717d24b8e74cea39c45f32fc2cb27">
  <xsd:schema xmlns:xsd="http://www.w3.org/2001/XMLSchema" xmlns:xs="http://www.w3.org/2001/XMLSchema" xmlns:p="http://schemas.microsoft.com/office/2006/metadata/properties" xmlns:ns2="489aab3c-40ea-44bb-a345-a0452bb90b73" xmlns:ns3="41f7378a-3673-4afd-9913-c7392b79009a" targetNamespace="http://schemas.microsoft.com/office/2006/metadata/properties" ma:root="true" ma:fieldsID="61c2cba3a1b9bae2aaecc88560619457" ns2:_="" ns3:_="">
    <xsd:import namespace="489aab3c-40ea-44bb-a345-a0452bb90b73"/>
    <xsd:import namespace="41f7378a-3673-4afd-9913-c7392b7900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9aab3c-40ea-44bb-a345-a0452bb90b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f7378a-3673-4afd-9913-c7392b7900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7970E4-0C75-4408-9DC7-0895820E04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9aab3c-40ea-44bb-a345-a0452bb90b73"/>
    <ds:schemaRef ds:uri="41f7378a-3673-4afd-9913-c7392b7900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E5E8E7-F78F-4151-B465-A81A3D93B074}">
  <ds:schemaRefs>
    <ds:schemaRef ds:uri="http://schemas.microsoft.com/office/infopath/2007/PartnerControls"/>
    <ds:schemaRef ds:uri="http://purl.org/dc/elements/1.1/"/>
    <ds:schemaRef ds:uri="http://schemas.microsoft.com/office/2006/documentManagement/types"/>
    <ds:schemaRef ds:uri="http://www.w3.org/XML/1998/namespace"/>
    <ds:schemaRef ds:uri="http://purl.org/dc/dcmitype/"/>
    <ds:schemaRef ds:uri="41f7378a-3673-4afd-9913-c7392b79009a"/>
    <ds:schemaRef ds:uri="http://schemas.microsoft.com/office/2006/metadata/properties"/>
    <ds:schemaRef ds:uri="489aab3c-40ea-44bb-a345-a0452bb90b73"/>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CA8B0BD3-66A6-4F46-9BE6-E1BE4AE0F6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27</vt:i4>
      </vt:variant>
    </vt:vector>
  </HeadingPairs>
  <TitlesOfParts>
    <vt:vector size="54" baseType="lpstr">
      <vt:lpstr>Instructions</vt:lpstr>
      <vt:lpstr>28Dec-10Jan</vt:lpstr>
      <vt:lpstr>11Jan-24Jan</vt:lpstr>
      <vt:lpstr>25Jan-7Feb</vt:lpstr>
      <vt:lpstr>8Feb-21Feb</vt:lpstr>
      <vt:lpstr>22Feb-7Mar</vt:lpstr>
      <vt:lpstr>8Mar-21Mar</vt:lpstr>
      <vt:lpstr>22Mar-4Apr</vt:lpstr>
      <vt:lpstr>5Apr-18Apr</vt:lpstr>
      <vt:lpstr>19Apr-2May</vt:lpstr>
      <vt:lpstr>3May-16May</vt:lpstr>
      <vt:lpstr>17May-30May</vt:lpstr>
      <vt:lpstr>31May-13Jun</vt:lpstr>
      <vt:lpstr>14Jun-27Jun</vt:lpstr>
      <vt:lpstr>28Jun-11Jul</vt:lpstr>
      <vt:lpstr>12Jul-25Jul</vt:lpstr>
      <vt:lpstr>26Jul-8Aug</vt:lpstr>
      <vt:lpstr>9Aug-22Aug</vt:lpstr>
      <vt:lpstr>23Aug-5Sep</vt:lpstr>
      <vt:lpstr>6Sep-19Sep</vt:lpstr>
      <vt:lpstr>20Sep-3Oct</vt:lpstr>
      <vt:lpstr>4Oct-17Oct</vt:lpstr>
      <vt:lpstr>18Oct-31Oct</vt:lpstr>
      <vt:lpstr>1Nov-14Nov</vt:lpstr>
      <vt:lpstr>15Nov-28Nov</vt:lpstr>
      <vt:lpstr>29Nov-12Dec</vt:lpstr>
      <vt:lpstr>12Dec-26Dec</vt:lpstr>
      <vt:lpstr>Instructions!Print_Area</vt:lpstr>
      <vt:lpstr>'11Jan-24Jan'!Print_Titles</vt:lpstr>
      <vt:lpstr>'12Dec-26Dec'!Print_Titles</vt:lpstr>
      <vt:lpstr>'12Jul-25Jul'!Print_Titles</vt:lpstr>
      <vt:lpstr>'14Jun-27Jun'!Print_Titles</vt:lpstr>
      <vt:lpstr>'15Nov-28Nov'!Print_Titles</vt:lpstr>
      <vt:lpstr>'17May-30May'!Print_Titles</vt:lpstr>
      <vt:lpstr>'18Oct-31Oct'!Print_Titles</vt:lpstr>
      <vt:lpstr>'19Apr-2May'!Print_Titles</vt:lpstr>
      <vt:lpstr>'1Nov-14Nov'!Print_Titles</vt:lpstr>
      <vt:lpstr>'20Sep-3Oct'!Print_Titles</vt:lpstr>
      <vt:lpstr>'22Feb-7Mar'!Print_Titles</vt:lpstr>
      <vt:lpstr>'22Mar-4Apr'!Print_Titles</vt:lpstr>
      <vt:lpstr>'23Aug-5Sep'!Print_Titles</vt:lpstr>
      <vt:lpstr>'25Jan-7Feb'!Print_Titles</vt:lpstr>
      <vt:lpstr>'26Jul-8Aug'!Print_Titles</vt:lpstr>
      <vt:lpstr>'28Dec-10Jan'!Print_Titles</vt:lpstr>
      <vt:lpstr>'28Jun-11Jul'!Print_Titles</vt:lpstr>
      <vt:lpstr>'29Nov-12Dec'!Print_Titles</vt:lpstr>
      <vt:lpstr>'31May-13Jun'!Print_Titles</vt:lpstr>
      <vt:lpstr>'3May-16May'!Print_Titles</vt:lpstr>
      <vt:lpstr>'4Oct-17Oct'!Print_Titles</vt:lpstr>
      <vt:lpstr>'5Apr-18Apr'!Print_Titles</vt:lpstr>
      <vt:lpstr>'6Sep-19Sep'!Print_Titles</vt:lpstr>
      <vt:lpstr>'8Feb-21Feb'!Print_Titles</vt:lpstr>
      <vt:lpstr>'8Mar-21Mar'!Print_Titles</vt:lpstr>
      <vt:lpstr>'9Aug-22Aug'!Print_Titles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Jackson</dc:creator>
  <cp:keywords/>
  <dc:description/>
  <cp:lastModifiedBy>Clare Lavidis Rapana</cp:lastModifiedBy>
  <cp:revision/>
  <dcterms:created xsi:type="dcterms:W3CDTF">2002-10-11T11:44:49Z</dcterms:created>
  <dcterms:modified xsi:type="dcterms:W3CDTF">2024-12-24T00:55:05Z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0x010100999CA5746F275C41AC9F38EA295AB7C9</vt:lpwstr>
  </property>
  <property fmtid="{D5CDD505-2E9C-101B-9397-08002B2CF9AE}" pid="3" name="MSIP_Label_0f488380-630a-4f55-a077-a19445e3f360_Enabled">
    <vt:lpwstr>true</vt:lpwstr>
  </property>
  <property fmtid="{D5CDD505-2E9C-101B-9397-08002B2CF9AE}" pid="4" name="MSIP_Label_0f488380-630a-4f55-a077-a19445e3f360_SetDate">
    <vt:lpwstr>2021-11-26T04:17:11Z</vt:lpwstr>
  </property>
  <property fmtid="{D5CDD505-2E9C-101B-9397-08002B2CF9AE}" pid="5" name="MSIP_Label_0f488380-630a-4f55-a077-a19445e3f360_Method">
    <vt:lpwstr>Standard</vt:lpwstr>
  </property>
  <property fmtid="{D5CDD505-2E9C-101B-9397-08002B2CF9AE}" pid="6" name="MSIP_Label_0f488380-630a-4f55-a077-a19445e3f360_Name">
    <vt:lpwstr>OFFICIAL - INTERNAL</vt:lpwstr>
  </property>
  <property fmtid="{D5CDD505-2E9C-101B-9397-08002B2CF9AE}" pid="7" name="MSIP_Label_0f488380-630a-4f55-a077-a19445e3f360_SiteId">
    <vt:lpwstr>b6e377cf-9db3-46cb-91a2-fad9605bb15c</vt:lpwstr>
  </property>
  <property fmtid="{D5CDD505-2E9C-101B-9397-08002B2CF9AE}" pid="8" name="MSIP_Label_0f488380-630a-4f55-a077-a19445e3f360_ActionId">
    <vt:lpwstr>241c91d5-2aae-4577-bf86-bc6b1a1e8ee8</vt:lpwstr>
  </property>
  <property fmtid="{D5CDD505-2E9C-101B-9397-08002B2CF9AE}" pid="9" name="MSIP_Label_0f488380-630a-4f55-a077-a19445e3f360_ContentBits">
    <vt:lpwstr>0</vt:lpwstr>
  </property>
</Properties>
</file>