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General Accounting and Reporting\Tax\PAYG - withholding\Visiting Academics\"/>
    </mc:Choice>
  </mc:AlternateContent>
  <bookViews>
    <workbookView xWindow="0" yWindow="0" windowWidth="28800" windowHeight="11835"/>
  </bookViews>
  <sheets>
    <sheet name="Sheet1" sheetId="1" r:id="rId1"/>
    <sheet name="Sheet2" sheetId="2" r:id="rId2"/>
    <sheet name="Sheet3" sheetId="3" r:id="rId3"/>
  </sheets>
  <definedNames>
    <definedName name="CentreContent" localSheetId="1">Sheet2!#REF!</definedName>
    <definedName name="_xlnm.Print_Area" localSheetId="0">Sheet1!$A$1:$L$117</definedName>
  </definedNames>
  <calcPr calcId="162913" concurrentCalc="0"/>
</workbook>
</file>

<file path=xl/calcChain.xml><?xml version="1.0" encoding="utf-8"?>
<calcChain xmlns="http://schemas.openxmlformats.org/spreadsheetml/2006/main">
  <c r="D15" i="2" l="1"/>
  <c r="D16" i="2"/>
  <c r="D17" i="2"/>
  <c r="D18" i="2"/>
  <c r="E54" i="1"/>
  <c r="I68" i="1"/>
  <c r="C33" i="1"/>
  <c r="C36" i="1"/>
  <c r="L38" i="1"/>
  <c r="E95" i="1"/>
  <c r="G60" i="1"/>
  <c r="C27" i="1"/>
  <c r="C30" i="1"/>
  <c r="A32" i="1"/>
  <c r="C39" i="1"/>
  <c r="A42" i="1"/>
  <c r="C43" i="1"/>
  <c r="A38" i="1"/>
  <c r="A35" i="1"/>
  <c r="A29" i="1"/>
  <c r="A26" i="1"/>
  <c r="C24" i="1"/>
  <c r="D28" i="2"/>
  <c r="D14" i="2"/>
  <c r="G58" i="1"/>
  <c r="F54" i="1"/>
  <c r="E70" i="1"/>
  <c r="I70" i="1"/>
  <c r="E69" i="1"/>
  <c r="I69" i="1"/>
  <c r="E71" i="1"/>
  <c r="I71" i="1"/>
  <c r="A45" i="1"/>
  <c r="E72" i="1"/>
  <c r="E75" i="1"/>
  <c r="E77" i="1"/>
  <c r="E76" i="1"/>
  <c r="A107" i="1"/>
  <c r="A108" i="1"/>
  <c r="I81" i="1"/>
  <c r="F75" i="1"/>
  <c r="E107" i="1"/>
  <c r="A106" i="1"/>
</calcChain>
</file>

<file path=xl/comments1.xml><?xml version="1.0" encoding="utf-8"?>
<comments xmlns="http://schemas.openxmlformats.org/spreadsheetml/2006/main">
  <authors>
    <author>Nina Sutjiawan</author>
  </authors>
  <commentList>
    <comment ref="E58" authorId="0" shapeId="0">
      <text>
        <r>
          <rPr>
            <sz val="9"/>
            <color indexed="81"/>
            <rFont val="Tahoma"/>
            <family val="2"/>
          </rPr>
          <t xml:space="preserve">Please enter the total amount in $AUD that you wish to pay to the occupational trainee/visiting research student.
This amount should ideally match the formal letter / correspondence with the occupational trainee/visiting research student - being the agreed amount between UQ and the occupational trainee/ visiting research student. 
This amount is a gross amount and does not reflect the amount to be received by the occupational trainee/visiting research student if withholding tax applies. </t>
        </r>
      </text>
    </comment>
    <comment ref="E60" authorId="0" shapeId="0">
      <text>
        <r>
          <rPr>
            <sz val="9"/>
            <color indexed="81"/>
            <rFont val="Tahoma"/>
            <family val="2"/>
          </rPr>
          <t xml:space="preserve">Please enter the amount in $AUD that you wish to pay to the occupational trainee/visiting research student for this claim. 
This amount should match the non-staff expense reimbursement form. 
This is only applicable if the calculator has determined that this amount can be processed by FBS Accounts Payable.  </t>
        </r>
      </text>
    </comment>
    <comment ref="E68" authorId="0" shapeId="0">
      <text>
        <r>
          <rPr>
            <b/>
            <sz val="9"/>
            <color indexed="81"/>
            <rFont val="Tahoma"/>
            <family val="2"/>
          </rPr>
          <t xml:space="preserve">Commercial Accommodation: </t>
        </r>
        <r>
          <rPr>
            <sz val="9"/>
            <color indexed="81"/>
            <rFont val="Tahoma"/>
            <family val="2"/>
          </rPr>
          <t>accommodation usually associated with short stays, that generally would not have cooking and self catering facilities. For example, hotel room or studio apartment.</t>
        </r>
        <r>
          <rPr>
            <b/>
            <sz val="9"/>
            <color indexed="81"/>
            <rFont val="Tahoma"/>
            <family val="2"/>
          </rPr>
          <t xml:space="preserve">
Non-Commercial Accommodation: </t>
        </r>
        <r>
          <rPr>
            <sz val="9"/>
            <color indexed="81"/>
            <rFont val="Tahoma"/>
            <family val="2"/>
          </rPr>
          <t xml:space="preserve">accommodation that is associated with longer stays, that contains a kitchen and self catering facilities. For example, a self contained apartment, rented house.
Note: Where "Non-Commercial" is selected, the maximum amount payable is 50% of the "Commercial" rate. 
</t>
        </r>
        <r>
          <rPr>
            <b/>
            <sz val="9"/>
            <color indexed="81"/>
            <rFont val="Tahoma"/>
            <family val="2"/>
          </rPr>
          <t>Allowance Excluding Accommodation:</t>
        </r>
        <r>
          <rPr>
            <sz val="9"/>
            <color indexed="81"/>
            <rFont val="Tahoma"/>
            <family val="2"/>
          </rPr>
          <t xml:space="preserve"> where accommodation has been paid for directly through Accounts Payable or on Corporate Card (and therefore should not be included in the allowance calculation).  </t>
        </r>
      </text>
    </comment>
    <comment ref="E72" authorId="0" shapeId="0">
      <text>
        <r>
          <rPr>
            <sz val="9"/>
            <color indexed="81"/>
            <rFont val="Tahoma"/>
            <family val="2"/>
          </rPr>
          <t>Maximum amount payable to visitor as per TD 2017/19. Payments in excess of this amount will be subject to withholding tax.</t>
        </r>
      </text>
    </comment>
    <comment ref="E98" authorId="0" shapeId="0">
      <text>
        <r>
          <rPr>
            <sz val="9"/>
            <color indexed="81"/>
            <rFont val="Tahoma"/>
            <family val="2"/>
          </rPr>
          <t>This must be a physical address. Australian Federal government legislation requires that financial payments cannot be sent to a PO Box address.</t>
        </r>
      </text>
    </comment>
    <comment ref="E102" authorId="0" shapeId="0">
      <text>
        <r>
          <rPr>
            <sz val="9"/>
            <color indexed="81"/>
            <rFont val="Tahoma"/>
            <family val="2"/>
          </rPr>
          <t xml:space="preserve">The Bank, State &amp; Branch (BSB) Code is the part of the bank account number that indicates the bank and branch of the account.
</t>
        </r>
      </text>
    </comment>
    <comment ref="E103" authorId="0" shapeId="0">
      <text>
        <r>
          <rPr>
            <sz val="9"/>
            <color indexed="81"/>
            <rFont val="Tahoma"/>
            <family val="2"/>
          </rPr>
          <t xml:space="preserve">European account holders must provide an International Bank Account Number (IBAN). The IBAN adds greater security to cross-border transactions and reduces errors.
An IBAN consists of letters and numbers specific to your country and your account. 
For example: The UK IBAN has 22 numbers and letters starting with the GB (country code) 12 (individual security numbers) HSBC (bank code) 089299 (sort code) 389211110 (bank account number). 
Visiting academics are to ask their bank for this information. </t>
        </r>
      </text>
    </comment>
    <comment ref="E104" authorId="0" shapeId="0">
      <text>
        <r>
          <rPr>
            <sz val="9"/>
            <color indexed="81"/>
            <rFont val="Tahoma"/>
            <family val="2"/>
          </rPr>
          <t xml:space="preserve">Swift/BIC/ABA/Routing/Sort Codes are used in varying combinations by different countries. 
Visiting academics are to ask their bank for this information. </t>
        </r>
      </text>
    </comment>
  </commentList>
</comments>
</file>

<file path=xl/sharedStrings.xml><?xml version="1.0" encoding="utf-8"?>
<sst xmlns="http://schemas.openxmlformats.org/spreadsheetml/2006/main" count="83" uniqueCount="81">
  <si>
    <t>Meals</t>
  </si>
  <si>
    <t>Incidentals</t>
  </si>
  <si>
    <t>No</t>
  </si>
  <si>
    <t xml:space="preserve">Accommodation type: </t>
  </si>
  <si>
    <t>Commercial</t>
  </si>
  <si>
    <t>Non-commercial</t>
  </si>
  <si>
    <t>E-mail</t>
  </si>
  <si>
    <t>Phone number</t>
  </si>
  <si>
    <t>(country code) / (area code) / (number)</t>
  </si>
  <si>
    <t xml:space="preserve">(bank name) / (branch) / (country) </t>
  </si>
  <si>
    <t>Bank account holder's name</t>
  </si>
  <si>
    <t>Title and full name</t>
  </si>
  <si>
    <t>Bank name / branch / country</t>
  </si>
  <si>
    <t>Bank account number</t>
  </si>
  <si>
    <t>BSB Code (Australian account only)</t>
  </si>
  <si>
    <t>IBAN (European account only)</t>
  </si>
  <si>
    <t>Maximum amount payable</t>
  </si>
  <si>
    <t>Opal</t>
  </si>
  <si>
    <t>Site</t>
  </si>
  <si>
    <t>Function</t>
  </si>
  <si>
    <t>Project</t>
  </si>
  <si>
    <t>FFT</t>
  </si>
  <si>
    <t xml:space="preserve">Description </t>
  </si>
  <si>
    <t>Yes</t>
  </si>
  <si>
    <t>drop down info</t>
  </si>
  <si>
    <t xml:space="preserve">UniFi expense allocation </t>
  </si>
  <si>
    <t>Send this form to the relevant division as indicated above once completed.</t>
  </si>
  <si>
    <t>5.   APPROVAL</t>
  </si>
  <si>
    <r>
      <t xml:space="preserve">This form must be completed </t>
    </r>
    <r>
      <rPr>
        <u/>
        <sz val="10"/>
        <color theme="1"/>
        <rFont val="Arial"/>
        <family val="2"/>
      </rPr>
      <t>electronically</t>
    </r>
    <r>
      <rPr>
        <sz val="10"/>
        <color theme="1"/>
        <rFont val="Arial"/>
        <family val="2"/>
      </rPr>
      <t xml:space="preserve"> by Finance and HR personnel before a payment can be made into the individual’s bank account. </t>
    </r>
  </si>
  <si>
    <t xml:space="preserve">2.    SERVICE AND PAYMENTS DETAIL                                             </t>
  </si>
  <si>
    <t xml:space="preserve">3.    PAYMENT PROCESSING AND ACCOUNT ALLOCATION IN UNIFI                                         </t>
  </si>
  <si>
    <t>Postal address &amp; country</t>
  </si>
  <si>
    <t>Swift/BIC/ABA/Routing/Sort code  (other international accounts)</t>
  </si>
  <si>
    <t>Accommodation allowance</t>
  </si>
  <si>
    <t>Meal allowance</t>
  </si>
  <si>
    <t>Incidentals allowance</t>
  </si>
  <si>
    <t>Budget Holder's</t>
  </si>
  <si>
    <t>Financial Delegate</t>
  </si>
  <si>
    <t>Admin / Finance Officer's</t>
  </si>
  <si>
    <t xml:space="preserve">The following people have acknowledged that the information provided are true and correct at the time of approval, payment is in accordance to the University's PPL, supporting documentation has been supplied and checked, and funds are available and payment is approved. </t>
  </si>
  <si>
    <t xml:space="preserve">Name </t>
  </si>
  <si>
    <t>Ext:</t>
  </si>
  <si>
    <t>Signature &amp; Date</t>
  </si>
  <si>
    <t xml:space="preserve">a) Details of visit : </t>
  </si>
  <si>
    <t>Start date:</t>
  </si>
  <si>
    <t>End date:</t>
  </si>
  <si>
    <t>Total days:</t>
  </si>
  <si>
    <t>Fund</t>
  </si>
  <si>
    <t>Allowance Excluding Accommodation</t>
  </si>
  <si>
    <t>Taxable amount</t>
  </si>
  <si>
    <t>Non-taxable amount</t>
  </si>
  <si>
    <t>Year</t>
  </si>
  <si>
    <t>.</t>
  </si>
  <si>
    <t xml:space="preserve">  - is claiming a legitimate expense reimbursement with invoices/receipts as supporting documentation [the Non-Staff Expense</t>
  </si>
  <si>
    <t xml:space="preserve">       Reimbursement Form is required to be completed and can be found in FBS Online Forms – Accounts Payable section].</t>
  </si>
  <si>
    <t xml:space="preserve">c) Amount to be paid (total per contract): </t>
  </si>
  <si>
    <t>f) Maximum amount payable that may not be subject to withholding tax as per the ATO's travel allowances rate:</t>
  </si>
  <si>
    <t>g) Is there any withholding tax?</t>
  </si>
  <si>
    <t>Account</t>
  </si>
  <si>
    <t>[The amount is determined by FBS AP or HR Payroll depending on the applicability of withholding tax]</t>
  </si>
  <si>
    <t>Full-time RTP/APA stipend rate ($)</t>
  </si>
  <si>
    <t xml:space="preserve">Please attach a copy of the individual's occupational trainee placement or visiting research student agreement to substantiate </t>
  </si>
  <si>
    <t xml:space="preserve">the amount which is to be paid. </t>
  </si>
  <si>
    <r>
      <t xml:space="preserve">DO NOT USE THIS FORM </t>
    </r>
    <r>
      <rPr>
        <sz val="10"/>
        <color theme="1"/>
        <rFont val="Arial"/>
        <family val="2"/>
      </rPr>
      <t>if the occupational trainee or visiting research student:</t>
    </r>
    <r>
      <rPr>
        <b/>
        <sz val="10"/>
        <color theme="1"/>
        <rFont val="Arial"/>
        <family val="2"/>
      </rPr>
      <t xml:space="preserve"> </t>
    </r>
  </si>
  <si>
    <t xml:space="preserve">  - is registered for an ABN [tax invoice is to be provided by the trainee/visiting research student and processed as a normal payment]; or</t>
  </si>
  <si>
    <t xml:space="preserve">  - requests for payment to be made to the trainee/visiting research student’s home institution (i.e. an organisation / other university / company </t>
  </si>
  <si>
    <t xml:space="preserve">      as opposed to the individual themselves) [tax invoice is to be provided by the third party and processed as a normal payment]; </t>
  </si>
  <si>
    <t xml:space="preserve">1.    OCCUPATIONAL TRAINEE / VISITING RESEARCH STUDENT STATUS </t>
  </si>
  <si>
    <t>a)  Is the individual here on a Training Visa - Occupational Trainee (Subclass 407) OR a Temporary Activity Visa (subclass 408)?</t>
  </si>
  <si>
    <t xml:space="preserve">4.   OCCUPATIONAL TRAINEE / VISITING RESEARCH STUDENT PERSONAL &amp; BANK DETAILS                   </t>
  </si>
  <si>
    <t xml:space="preserve">This payment to the occupational trainee/visiting research student will be processed by: </t>
  </si>
  <si>
    <t>[e.g. studying as part of University A's Bachelor of B program; participating in research project X]</t>
  </si>
  <si>
    <t>CLAIMANT's TITLE and FULL NAME:</t>
  </si>
  <si>
    <r>
      <t>e) Period of</t>
    </r>
    <r>
      <rPr>
        <b/>
        <sz val="10"/>
        <color theme="1"/>
        <rFont val="Arial"/>
        <family val="2"/>
      </rPr>
      <t xml:space="preserve"> this </t>
    </r>
    <r>
      <rPr>
        <sz val="10"/>
        <color theme="1"/>
        <rFont val="Arial"/>
        <family val="2"/>
      </rPr>
      <t>claim:</t>
    </r>
  </si>
  <si>
    <r>
      <t xml:space="preserve">b) Period of </t>
    </r>
    <r>
      <rPr>
        <b/>
        <sz val="10"/>
        <rFont val="Arial"/>
        <family val="2"/>
      </rPr>
      <t>visit</t>
    </r>
    <r>
      <rPr>
        <sz val="10"/>
        <rFont val="Arial"/>
        <family val="2"/>
      </rPr>
      <t>:</t>
    </r>
  </si>
  <si>
    <r>
      <t>d) Amount to be paid</t>
    </r>
    <r>
      <rPr>
        <b/>
        <sz val="10"/>
        <color theme="1"/>
        <rFont val="Arial"/>
        <family val="2"/>
      </rPr>
      <t xml:space="preserve"> this </t>
    </r>
    <r>
      <rPr>
        <sz val="10"/>
        <color theme="1"/>
        <rFont val="Arial"/>
        <family val="2"/>
      </rPr>
      <t>claim:</t>
    </r>
  </si>
  <si>
    <t xml:space="preserve">2018/19 OCCUPATIONAL TRAINEE or VISITING RESEARCH STUDENT PAYMENT REQUEST FORM </t>
  </si>
  <si>
    <t>Version 10.07.2018</t>
  </si>
  <si>
    <t>For 2018-19 per TD2018/11</t>
  </si>
  <si>
    <t>RTP  Stipend Rates</t>
  </si>
  <si>
    <t>RTP Stipend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</si>
</sst>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d/mm/yyyy;@"/>
    <numFmt numFmtId="165" formatCode="_-[$$-C09]* #,##0.00_-;\-[$$-C09]* #,##0.00_-;_-[$$-C09]* &quot;-&quot;??_-;_-@_-"/>
    <numFmt numFmtId="166" formatCode="0000000"/>
    <numFmt numFmtId="167" formatCode="00"/>
    <numFmt numFmtId="168" formatCode="000000"/>
  </numFmts>
  <fonts count="27" x14ac:knownFonts="1">
    <font>
      <sz val="11"/>
      <color theme="1"/>
      <name val="Calibri"/>
      <family val="2"/>
      <scheme val="minor"/>
    </font>
    <font>
      <sz val="10"/>
      <name val="Arial"/>
      <family val="2"/>
    </font>
    <font>
      <b/>
      <sz val="9"/>
      <color indexed="81"/>
      <name val="Tahoma"/>
      <family val="2"/>
    </font>
    <font>
      <sz val="9"/>
      <color indexed="81"/>
      <name val="Tahoma"/>
      <family val="2"/>
    </font>
    <font>
      <sz val="11"/>
      <color theme="1"/>
      <name val="Calibri"/>
      <family val="2"/>
      <scheme val="minor"/>
    </font>
    <font>
      <u/>
      <sz val="11"/>
      <color theme="10"/>
      <name val="Calibri"/>
      <family val="2"/>
      <scheme val="minor"/>
    </font>
    <font>
      <u/>
      <sz val="10"/>
      <color theme="10"/>
      <name val="Arial"/>
      <family val="2"/>
    </font>
    <font>
      <sz val="10"/>
      <color theme="1"/>
      <name val="Arial"/>
      <family val="2"/>
    </font>
    <font>
      <u/>
      <sz val="10"/>
      <color theme="1"/>
      <name val="Arial"/>
      <family val="2"/>
    </font>
    <font>
      <b/>
      <sz val="10"/>
      <color theme="1"/>
      <name val="Arial"/>
      <family val="2"/>
    </font>
    <font>
      <sz val="10"/>
      <color rgb="FFC00000"/>
      <name val="Arial"/>
      <family val="2"/>
    </font>
    <font>
      <sz val="10"/>
      <name val="Arial"/>
      <family val="2"/>
    </font>
    <font>
      <sz val="10"/>
      <color theme="1" tint="0.499984740745262"/>
      <name val="Arial"/>
      <family val="2"/>
    </font>
    <font>
      <sz val="10"/>
      <color rgb="FFFF0000"/>
      <name val="Arial"/>
      <family val="2"/>
    </font>
    <font>
      <b/>
      <sz val="10"/>
      <color rgb="FFFF0000"/>
      <name val="Arial"/>
      <family val="2"/>
    </font>
    <font>
      <sz val="9"/>
      <color rgb="FFC00000"/>
      <name val="Arial"/>
      <family val="2"/>
    </font>
    <font>
      <sz val="9"/>
      <name val="Arial"/>
      <family val="2"/>
    </font>
    <font>
      <b/>
      <sz val="10"/>
      <color rgb="FFC00000"/>
      <name val="Arial"/>
      <family val="2"/>
    </font>
    <font>
      <sz val="8"/>
      <color theme="1"/>
      <name val="Arial"/>
      <family val="2"/>
    </font>
    <font>
      <i/>
      <sz val="8"/>
      <name val="Arial"/>
      <family val="2"/>
    </font>
    <font>
      <b/>
      <sz val="10"/>
      <color theme="6" tint="-0.499984740745262"/>
      <name val="Arial"/>
      <family val="2"/>
    </font>
    <font>
      <sz val="10"/>
      <color theme="7" tint="-0.249977111117893"/>
      <name val="Arial"/>
      <family val="2"/>
    </font>
    <font>
      <sz val="15.85"/>
      <color rgb="FF522761"/>
      <name val="Verdana"/>
      <family val="2"/>
    </font>
    <font>
      <b/>
      <sz val="9.75"/>
      <color rgb="FF444444"/>
      <name val="Verdana"/>
      <family val="2"/>
    </font>
    <font>
      <sz val="9.75"/>
      <color rgb="FF444444"/>
      <name val="Verdana"/>
      <family val="2"/>
    </font>
    <font>
      <b/>
      <sz val="17"/>
      <color theme="1"/>
      <name val="Calibri"/>
      <family val="2"/>
    </font>
    <font>
      <b/>
      <sz val="1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rgb="FFEFEFEF"/>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rgb="FF000000"/>
      </bottom>
      <diagonal/>
    </border>
    <border>
      <left/>
      <right/>
      <top/>
      <bottom style="medium">
        <color rgb="FFCCCCCC"/>
      </bottom>
      <diagonal/>
    </border>
  </borders>
  <cellStyleXfs count="7">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13">
    <xf numFmtId="0" fontId="0" fillId="0" borderId="0" xfId="0"/>
    <xf numFmtId="0" fontId="7" fillId="0" borderId="0" xfId="0" applyFont="1" applyFill="1"/>
    <xf numFmtId="0" fontId="18" fillId="0" borderId="0" xfId="0" applyFont="1" applyFill="1"/>
    <xf numFmtId="0" fontId="18" fillId="0" borderId="0" xfId="0" applyFont="1"/>
    <xf numFmtId="0" fontId="12" fillId="0" borderId="12" xfId="1" applyFont="1" applyFill="1" applyBorder="1" applyAlignment="1" applyProtection="1">
      <alignment horizontal="center" vertical="top"/>
      <protection locked="0"/>
    </xf>
    <xf numFmtId="0" fontId="12" fillId="0" borderId="10" xfId="1" applyFont="1" applyFill="1" applyBorder="1" applyAlignment="1" applyProtection="1">
      <alignment horizontal="center" vertical="top"/>
      <protection locked="0"/>
    </xf>
    <xf numFmtId="0" fontId="12" fillId="0" borderId="11" xfId="1" applyFont="1" applyFill="1" applyBorder="1" applyAlignment="1" applyProtection="1">
      <alignment horizontal="center" vertical="top"/>
      <protection locked="0"/>
    </xf>
    <xf numFmtId="0" fontId="7" fillId="3" borderId="1" xfId="0" applyFont="1" applyFill="1" applyBorder="1" applyAlignment="1" applyProtection="1">
      <alignment horizontal="center"/>
      <protection locked="0"/>
    </xf>
    <xf numFmtId="0" fontId="0" fillId="0" borderId="0" xfId="0" applyProtection="1"/>
    <xf numFmtId="0" fontId="0" fillId="0" borderId="0" xfId="0" applyFill="1" applyProtection="1"/>
    <xf numFmtId="0" fontId="7" fillId="0" borderId="0" xfId="0" applyFont="1" applyProtection="1"/>
    <xf numFmtId="0" fontId="7" fillId="0" borderId="0" xfId="0" applyFont="1" applyFill="1" applyProtection="1"/>
    <xf numFmtId="0" fontId="7" fillId="0" borderId="0" xfId="0" applyFont="1" applyAlignment="1" applyProtection="1">
      <alignment vertical="center"/>
    </xf>
    <xf numFmtId="0" fontId="9" fillId="0" borderId="0" xfId="0" applyFont="1" applyAlignment="1" applyProtection="1">
      <alignment vertical="center"/>
    </xf>
    <xf numFmtId="0" fontId="7" fillId="0" borderId="0" xfId="0" applyFont="1" applyAlignment="1" applyProtection="1"/>
    <xf numFmtId="0" fontId="7" fillId="0" borderId="0" xfId="0" applyFont="1" applyFill="1" applyAlignment="1" applyProtection="1"/>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9" fillId="2" borderId="0" xfId="0" applyFont="1" applyFill="1" applyAlignment="1" applyProtection="1">
      <alignment vertical="center"/>
    </xf>
    <xf numFmtId="0" fontId="7" fillId="2" borderId="0" xfId="0" applyFont="1" applyFill="1" applyProtection="1"/>
    <xf numFmtId="0" fontId="7" fillId="2" borderId="0" xfId="0" applyFont="1" applyFill="1" applyAlignment="1" applyProtection="1">
      <alignment horizontal="right"/>
    </xf>
    <xf numFmtId="0" fontId="9" fillId="0" borderId="0" xfId="0" applyFont="1" applyFill="1" applyAlignment="1" applyProtection="1">
      <alignment vertical="center"/>
    </xf>
    <xf numFmtId="0" fontId="7" fillId="0" borderId="0" xfId="0" applyFont="1" applyAlignment="1" applyProtection="1">
      <alignment horizontal="left" vertical="center" indent="2"/>
    </xf>
    <xf numFmtId="0" fontId="10" fillId="0" borderId="0" xfId="0" applyFont="1" applyAlignment="1" applyProtection="1"/>
    <xf numFmtId="0" fontId="7" fillId="0" borderId="0" xfId="0" applyFont="1" applyFill="1" applyAlignment="1" applyProtection="1">
      <alignment horizontal="left" vertical="center" indent="2"/>
    </xf>
    <xf numFmtId="0" fontId="7" fillId="0" borderId="0" xfId="0" applyFont="1" applyFill="1" applyAlignment="1" applyProtection="1">
      <alignment horizontal="center"/>
    </xf>
    <xf numFmtId="0" fontId="10" fillId="0" borderId="0" xfId="0" applyFont="1" applyProtection="1"/>
    <xf numFmtId="0" fontId="18" fillId="0" borderId="0" xfId="0" applyFont="1" applyProtection="1"/>
    <xf numFmtId="0" fontId="11" fillId="0" borderId="0" xfId="1" applyFont="1" applyProtection="1"/>
    <xf numFmtId="0" fontId="11" fillId="0" borderId="1" xfId="1" applyFont="1" applyFill="1" applyBorder="1" applyAlignment="1" applyProtection="1">
      <alignment horizontal="center"/>
    </xf>
    <xf numFmtId="0" fontId="7" fillId="0" borderId="0" xfId="0" applyFont="1" applyAlignment="1" applyProtection="1">
      <alignment horizontal="left" indent="2"/>
    </xf>
    <xf numFmtId="0" fontId="13" fillId="0" borderId="0" xfId="0" applyFont="1" applyFill="1" applyProtection="1"/>
    <xf numFmtId="0" fontId="14" fillId="0" borderId="0" xfId="0" applyFont="1" applyBorder="1" applyAlignment="1" applyProtection="1">
      <alignment horizontal="left" indent="2"/>
    </xf>
    <xf numFmtId="0" fontId="7" fillId="0" borderId="0" xfId="0" applyFont="1" applyBorder="1" applyProtection="1"/>
    <xf numFmtId="0" fontId="11" fillId="0" borderId="0" xfId="1" applyFont="1" applyAlignment="1" applyProtection="1">
      <alignment horizontal="left" indent="1"/>
    </xf>
    <xf numFmtId="0" fontId="16" fillId="0" borderId="0" xfId="0" applyFont="1" applyProtection="1"/>
    <xf numFmtId="0" fontId="15" fillId="0" borderId="0" xfId="0" applyFont="1" applyProtection="1"/>
    <xf numFmtId="0" fontId="17" fillId="0" borderId="0" xfId="0" applyFont="1" applyProtection="1"/>
    <xf numFmtId="0" fontId="10"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xf>
    <xf numFmtId="0" fontId="9" fillId="0" borderId="0" xfId="0" applyFont="1" applyFill="1" applyAlignment="1" applyProtection="1">
      <alignment horizontal="left" vertical="center"/>
    </xf>
    <xf numFmtId="0" fontId="7" fillId="0" borderId="0" xfId="0" applyFont="1" applyFill="1" applyAlignment="1" applyProtection="1">
      <alignment horizontal="left" vertical="center" wrapText="1"/>
    </xf>
    <xf numFmtId="0" fontId="12" fillId="0" borderId="0" xfId="1" applyFont="1" applyFill="1" applyBorder="1" applyAlignment="1" applyProtection="1">
      <alignment horizontal="center" vertical="top"/>
    </xf>
    <xf numFmtId="166" fontId="7" fillId="3" borderId="1" xfId="0" applyNumberFormat="1" applyFont="1" applyFill="1" applyBorder="1" applyAlignment="1" applyProtection="1">
      <alignment horizontal="center"/>
      <protection locked="0"/>
    </xf>
    <xf numFmtId="167" fontId="7" fillId="3" borderId="1" xfId="0" applyNumberFormat="1" applyFont="1" applyFill="1" applyBorder="1" applyAlignment="1" applyProtection="1">
      <alignment horizontal="center"/>
      <protection locked="0"/>
    </xf>
    <xf numFmtId="168" fontId="7" fillId="3" borderId="1" xfId="0" applyNumberFormat="1" applyFont="1" applyFill="1" applyBorder="1" applyAlignment="1" applyProtection="1">
      <alignment horizontal="center"/>
      <protection locked="0"/>
    </xf>
    <xf numFmtId="0" fontId="9" fillId="0" borderId="6" xfId="0" applyFont="1" applyFill="1" applyBorder="1" applyAlignment="1" applyProtection="1">
      <alignment vertical="center"/>
      <protection locked="0"/>
    </xf>
    <xf numFmtId="0" fontId="7" fillId="0" borderId="7" xfId="0" applyFont="1" applyFill="1" applyBorder="1" applyProtection="1">
      <protection locked="0"/>
    </xf>
    <xf numFmtId="0" fontId="7" fillId="0" borderId="8" xfId="0" applyFont="1" applyFill="1" applyBorder="1" applyProtection="1">
      <protection locked="0"/>
    </xf>
    <xf numFmtId="0" fontId="9" fillId="0" borderId="6" xfId="0" applyFont="1" applyFill="1" applyBorder="1" applyProtection="1">
      <protection locked="0"/>
    </xf>
    <xf numFmtId="0" fontId="9" fillId="0" borderId="7" xfId="0" applyFont="1" applyFill="1" applyBorder="1" applyProtection="1">
      <protection locked="0"/>
    </xf>
    <xf numFmtId="0" fontId="9" fillId="0" borderId="8" xfId="0" applyFont="1" applyFill="1" applyBorder="1" applyProtection="1">
      <protection locked="0"/>
    </xf>
    <xf numFmtId="0" fontId="7" fillId="0" borderId="9" xfId="0" applyFont="1" applyFill="1" applyBorder="1" applyProtection="1">
      <protection locked="0"/>
    </xf>
    <xf numFmtId="0" fontId="7" fillId="0" borderId="0" xfId="0" applyFont="1" applyFill="1" applyBorder="1" applyProtection="1">
      <protection locked="0"/>
    </xf>
    <xf numFmtId="0" fontId="7" fillId="0" borderId="5" xfId="0" applyFont="1" applyFill="1" applyBorder="1" applyProtection="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1" fillId="0" borderId="13" xfId="1" applyFont="1" applyFill="1" applyBorder="1" applyAlignment="1" applyProtection="1">
      <alignment horizontal="center"/>
    </xf>
    <xf numFmtId="0" fontId="6" fillId="0" borderId="0" xfId="4" applyFont="1" applyProtection="1"/>
    <xf numFmtId="0" fontId="15" fillId="0" borderId="0" xfId="1" applyFont="1" applyProtection="1"/>
    <xf numFmtId="0" fontId="19" fillId="0" borderId="0" xfId="4" applyFont="1" applyAlignment="1" applyProtection="1">
      <alignment vertical="center"/>
    </xf>
    <xf numFmtId="0" fontId="20" fillId="0" borderId="0" xfId="0" applyFont="1" applyFill="1" applyProtection="1"/>
    <xf numFmtId="0" fontId="21" fillId="0" borderId="0" xfId="0" applyFont="1" applyFill="1" applyProtection="1"/>
    <xf numFmtId="0" fontId="5" fillId="0" borderId="0" xfId="4" applyProtection="1"/>
    <xf numFmtId="0" fontId="22" fillId="0" borderId="0" xfId="0" applyFont="1" applyAlignment="1">
      <alignment vertical="center" wrapText="1"/>
    </xf>
    <xf numFmtId="0" fontId="23" fillId="0" borderId="14" xfId="0" applyFont="1" applyBorder="1" applyAlignment="1">
      <alignment horizontal="left" vertical="top" wrapText="1"/>
    </xf>
    <xf numFmtId="0" fontId="24" fillId="0" borderId="15" xfId="0" applyFont="1" applyBorder="1" applyAlignment="1">
      <alignment horizontal="left" vertical="top" wrapText="1"/>
    </xf>
    <xf numFmtId="3" fontId="24" fillId="0" borderId="15" xfId="0" applyNumberFormat="1" applyFont="1" applyBorder="1" applyAlignment="1">
      <alignment horizontal="left" vertical="top" wrapText="1"/>
    </xf>
    <xf numFmtId="0" fontId="24" fillId="4" borderId="15" xfId="0" applyFont="1" applyFill="1" applyBorder="1" applyAlignment="1">
      <alignment horizontal="left" vertical="top" wrapText="1"/>
    </xf>
    <xf numFmtId="3" fontId="24" fillId="4" borderId="15" xfId="0" applyNumberFormat="1" applyFont="1" applyFill="1" applyBorder="1" applyAlignment="1">
      <alignment horizontal="left" vertical="top" wrapText="1"/>
    </xf>
    <xf numFmtId="0" fontId="9" fillId="0" borderId="0" xfId="0" applyFont="1" applyProtection="1"/>
    <xf numFmtId="0" fontId="7" fillId="0" borderId="1" xfId="0" applyFont="1" applyFill="1" applyBorder="1" applyAlignment="1" applyProtection="1">
      <alignment horizontal="center"/>
    </xf>
    <xf numFmtId="0" fontId="10" fillId="0" borderId="0" xfId="0" applyFont="1" applyAlignment="1" applyProtection="1">
      <alignment vertical="top" wrapText="1"/>
    </xf>
    <xf numFmtId="0" fontId="10" fillId="0" borderId="0" xfId="0" applyFont="1" applyAlignment="1" applyProtection="1">
      <alignment horizontal="left" vertical="top" wrapText="1"/>
    </xf>
    <xf numFmtId="0" fontId="21" fillId="0" borderId="0" xfId="0" applyFont="1" applyFill="1" applyAlignment="1" applyProtection="1">
      <alignment wrapText="1"/>
    </xf>
    <xf numFmtId="0" fontId="7" fillId="0" borderId="0" xfId="0" applyFont="1" applyFill="1" applyBorder="1" applyAlignment="1" applyProtection="1">
      <protection locked="0"/>
    </xf>
    <xf numFmtId="0" fontId="9" fillId="0" borderId="0" xfId="0" applyFont="1" applyFill="1" applyProtection="1"/>
    <xf numFmtId="0" fontId="7" fillId="0" borderId="0" xfId="0" applyFont="1" applyFill="1" applyBorder="1" applyAlignment="1" applyProtection="1">
      <alignment horizontal="center"/>
      <protection locked="0"/>
    </xf>
    <xf numFmtId="0" fontId="1" fillId="0" borderId="0" xfId="1" applyFont="1" applyAlignment="1" applyProtection="1">
      <alignment horizontal="left" indent="2"/>
    </xf>
    <xf numFmtId="0" fontId="7" fillId="3" borderId="2"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25" fillId="0" borderId="0" xfId="0" applyFont="1" applyAlignment="1" applyProtection="1">
      <alignment horizontal="center" vertical="top" wrapText="1"/>
    </xf>
    <xf numFmtId="0" fontId="25" fillId="0" borderId="0" xfId="0" applyFont="1" applyAlignment="1" applyProtection="1">
      <alignment horizontal="center" vertical="top"/>
    </xf>
    <xf numFmtId="0" fontId="7" fillId="0" borderId="0" xfId="0" applyFont="1" applyFill="1" applyAlignment="1" applyProtection="1">
      <alignment horizontal="left" vertical="top" wrapText="1" indent="2"/>
    </xf>
    <xf numFmtId="0" fontId="7" fillId="2" borderId="0" xfId="0" applyFont="1" applyFill="1" applyAlignment="1" applyProtection="1">
      <alignment horizontal="left" vertical="center" wrapText="1"/>
    </xf>
    <xf numFmtId="165" fontId="11" fillId="3" borderId="2" xfId="5" applyNumberFormat="1" applyFont="1" applyFill="1" applyBorder="1" applyAlignment="1" applyProtection="1">
      <alignment horizontal="center"/>
      <protection locked="0"/>
    </xf>
    <xf numFmtId="165" fontId="11" fillId="3" borderId="3" xfId="5" applyNumberFormat="1" applyFont="1" applyFill="1" applyBorder="1" applyAlignment="1" applyProtection="1">
      <alignment horizontal="center"/>
      <protection locked="0"/>
    </xf>
    <xf numFmtId="0" fontId="12" fillId="3" borderId="2"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164" fontId="11" fillId="3" borderId="2" xfId="1" applyNumberFormat="1" applyFont="1" applyFill="1" applyBorder="1" applyAlignment="1" applyProtection="1">
      <alignment horizontal="center"/>
      <protection locked="0"/>
    </xf>
    <xf numFmtId="164" fontId="11" fillId="3" borderId="3" xfId="1" applyNumberFormat="1" applyFont="1" applyFill="1" applyBorder="1" applyAlignment="1" applyProtection="1">
      <alignment horizontal="center"/>
      <protection locked="0"/>
    </xf>
    <xf numFmtId="44" fontId="11" fillId="0" borderId="1" xfId="2" applyFont="1" applyBorder="1" applyAlignment="1" applyProtection="1">
      <alignment horizontal="center"/>
    </xf>
    <xf numFmtId="0" fontId="11" fillId="3" borderId="1" xfId="1" applyFont="1" applyFill="1" applyBorder="1" applyAlignment="1" applyProtection="1">
      <alignment horizontal="center"/>
      <protection locked="0"/>
    </xf>
    <xf numFmtId="0" fontId="12" fillId="3" borderId="2" xfId="1" applyFont="1" applyFill="1" applyBorder="1" applyAlignment="1" applyProtection="1">
      <alignment horizontal="center" vertical="top"/>
      <protection locked="0"/>
    </xf>
    <xf numFmtId="0" fontId="12" fillId="3" borderId="4" xfId="1" applyFont="1" applyFill="1" applyBorder="1" applyAlignment="1" applyProtection="1">
      <alignment horizontal="center" vertical="top"/>
      <protection locked="0"/>
    </xf>
    <xf numFmtId="0" fontId="12" fillId="3" borderId="3" xfId="1" applyFont="1" applyFill="1" applyBorder="1" applyAlignment="1" applyProtection="1">
      <alignment horizontal="center" vertical="top"/>
      <protection locked="0"/>
    </xf>
    <xf numFmtId="0" fontId="12" fillId="5" borderId="2" xfId="1" applyFont="1" applyFill="1" applyBorder="1" applyAlignment="1" applyProtection="1">
      <alignment horizontal="center" vertical="top"/>
      <protection locked="0"/>
    </xf>
    <xf numFmtId="0" fontId="12" fillId="5" borderId="4" xfId="1" applyFont="1" applyFill="1" applyBorder="1" applyAlignment="1" applyProtection="1">
      <alignment horizontal="center" vertical="top"/>
      <protection locked="0"/>
    </xf>
    <xf numFmtId="0" fontId="12" fillId="5" borderId="3" xfId="1" applyFont="1" applyFill="1" applyBorder="1" applyAlignment="1" applyProtection="1">
      <alignment horizontal="center" vertical="top"/>
      <protection locked="0"/>
    </xf>
    <xf numFmtId="0" fontId="7" fillId="0" borderId="0" xfId="0" applyFont="1" applyAlignment="1" applyProtection="1">
      <alignment horizontal="left" vertical="center" wrapText="1" indent="2"/>
    </xf>
    <xf numFmtId="0" fontId="7" fillId="0" borderId="5" xfId="0" applyFont="1" applyBorder="1" applyAlignment="1" applyProtection="1">
      <alignment horizontal="left" vertical="center" wrapText="1" indent="2"/>
    </xf>
    <xf numFmtId="0" fontId="12" fillId="3" borderId="2" xfId="1" applyFont="1" applyFill="1" applyBorder="1" applyAlignment="1" applyProtection="1">
      <alignment horizontal="center" vertical="top" wrapText="1"/>
      <protection locked="0"/>
    </xf>
    <xf numFmtId="0" fontId="12" fillId="3" borderId="4" xfId="1" applyFont="1" applyFill="1" applyBorder="1" applyAlignment="1" applyProtection="1">
      <alignment horizontal="center" vertical="top" wrapText="1"/>
      <protection locked="0"/>
    </xf>
    <xf numFmtId="0" fontId="12" fillId="3" borderId="3" xfId="1" applyFont="1" applyFill="1" applyBorder="1" applyAlignment="1" applyProtection="1">
      <alignment horizontal="center" vertical="top" wrapText="1"/>
      <protection locked="0"/>
    </xf>
    <xf numFmtId="0" fontId="10" fillId="0" borderId="0" xfId="0" applyFont="1" applyAlignment="1" applyProtection="1">
      <alignment horizontal="left" vertical="top" wrapText="1"/>
    </xf>
    <xf numFmtId="44" fontId="7" fillId="0" borderId="1" xfId="6" applyFont="1" applyBorder="1" applyAlignment="1" applyProtection="1">
      <alignment horizontal="center"/>
    </xf>
    <xf numFmtId="44" fontId="7" fillId="0" borderId="1" xfId="6" applyFont="1" applyFill="1" applyBorder="1" applyAlignment="1" applyProtection="1">
      <alignment horizontal="center"/>
    </xf>
    <xf numFmtId="0" fontId="0" fillId="0" borderId="0" xfId="0" applyBorder="1" applyAlignment="1">
      <alignment horizontal="left" vertical="center"/>
    </xf>
    <xf numFmtId="0" fontId="0" fillId="0" borderId="0" xfId="0"/>
  </cellXfs>
  <cellStyles count="7">
    <cellStyle name="Comma" xfId="5" builtinId="3"/>
    <cellStyle name="Currency" xfId="6" builtinId="4"/>
    <cellStyle name="Currency 2" xfId="2"/>
    <cellStyle name="Hyperlink" xfId="4" builtinId="8"/>
    <cellStyle name="Normal" xfId="0" builtinId="0"/>
    <cellStyle name="Normal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143435</xdr:colOff>
      <xdr:row>0</xdr:row>
      <xdr:rowOff>77881</xdr:rowOff>
    </xdr:from>
    <xdr:to>
      <xdr:col>11</xdr:col>
      <xdr:colOff>657225</xdr:colOff>
      <xdr:row>0</xdr:row>
      <xdr:rowOff>542925</xdr:rowOff>
    </xdr:to>
    <xdr:pic>
      <xdr:nvPicPr>
        <xdr:cNvPr id="2" name="Picture 1" descr="UQlogoC-mono-M-do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6610" y="77881"/>
          <a:ext cx="1780615" cy="4650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ducation.gov.au/research-training-program" TargetMode="External"/><Relationship Id="rId1" Type="http://schemas.openxmlformats.org/officeDocument/2006/relationships/hyperlink" Target="http://www.uq.edu.au/shared/resources/personnel/recruitment/VisitingAcad-appt.doc"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7"/>
  <sheetViews>
    <sheetView tabSelected="1" zoomScaleNormal="100" zoomScaleSheetLayoutView="100" workbookViewId="0">
      <selection activeCell="B24" sqref="B24"/>
    </sheetView>
  </sheetViews>
  <sheetFormatPr defaultRowHeight="15" x14ac:dyDescent="0.25"/>
  <cols>
    <col min="1" max="1" width="11.140625" style="8" bestFit="1" customWidth="1"/>
    <col min="2" max="2" width="11.7109375" style="8" customWidth="1"/>
    <col min="3" max="6" width="9.140625" style="8"/>
    <col min="7" max="7" width="10.5703125" style="8" bestFit="1" customWidth="1"/>
    <col min="8" max="8" width="10.140625" style="8" customWidth="1"/>
    <col min="9" max="9" width="16.140625" style="8" customWidth="1"/>
    <col min="10" max="10" width="9.140625" style="8"/>
    <col min="11" max="11" width="9.85546875" style="8" customWidth="1"/>
    <col min="12" max="12" width="11.28515625" style="8" customWidth="1"/>
    <col min="13" max="16384" width="9.140625" style="9"/>
  </cols>
  <sheetData>
    <row r="1" spans="1:12" ht="48" customHeight="1" x14ac:dyDescent="0.25">
      <c r="A1" s="84" t="s">
        <v>76</v>
      </c>
      <c r="B1" s="85"/>
      <c r="C1" s="85"/>
      <c r="D1" s="85"/>
      <c r="E1" s="85"/>
      <c r="F1" s="85"/>
      <c r="G1" s="85"/>
      <c r="H1" s="85"/>
      <c r="I1" s="85"/>
    </row>
    <row r="2" spans="1:12" s="11" customFormat="1" ht="12.75" x14ac:dyDescent="0.2">
      <c r="B2" s="10"/>
      <c r="C2" s="10"/>
      <c r="D2" s="10"/>
      <c r="E2" s="10"/>
      <c r="F2" s="10"/>
      <c r="G2" s="10"/>
      <c r="H2" s="10"/>
      <c r="I2" s="10"/>
      <c r="J2" s="10"/>
      <c r="K2" s="62" t="s">
        <v>77</v>
      </c>
      <c r="L2" s="10"/>
    </row>
    <row r="3" spans="1:12" s="11" customFormat="1" ht="12.75" x14ac:dyDescent="0.2">
      <c r="A3" s="72" t="s">
        <v>72</v>
      </c>
      <c r="B3" s="10"/>
      <c r="C3" s="10"/>
      <c r="D3" s="10"/>
      <c r="E3" s="77"/>
      <c r="F3" s="81"/>
      <c r="G3" s="82"/>
      <c r="H3" s="82"/>
      <c r="I3" s="82"/>
      <c r="J3" s="83"/>
      <c r="K3" s="10"/>
      <c r="L3" s="10"/>
    </row>
    <row r="4" spans="1:12" s="11" customFormat="1" ht="7.5" customHeight="1" x14ac:dyDescent="0.2">
      <c r="A4" s="78"/>
      <c r="E4" s="77"/>
      <c r="F4" s="79"/>
      <c r="G4" s="79"/>
      <c r="H4" s="79"/>
      <c r="I4" s="79"/>
      <c r="J4" s="79"/>
    </row>
    <row r="5" spans="1:12" s="11" customFormat="1" ht="12.75" x14ac:dyDescent="0.2">
      <c r="A5" s="12" t="s">
        <v>28</v>
      </c>
      <c r="B5" s="10"/>
      <c r="C5" s="10"/>
      <c r="D5" s="10"/>
      <c r="E5" s="10"/>
      <c r="F5" s="10"/>
      <c r="G5" s="10"/>
      <c r="H5" s="10"/>
      <c r="I5" s="10"/>
      <c r="J5" s="10"/>
      <c r="K5" s="10"/>
      <c r="L5" s="10"/>
    </row>
    <row r="6" spans="1:12" s="11" customFormat="1" ht="9" customHeight="1" x14ac:dyDescent="0.2">
      <c r="A6" s="12"/>
      <c r="B6" s="10"/>
      <c r="C6" s="10"/>
      <c r="D6" s="10"/>
      <c r="E6" s="10"/>
      <c r="F6" s="10"/>
      <c r="G6" s="10"/>
      <c r="H6" s="10"/>
      <c r="I6" s="10"/>
      <c r="J6" s="10"/>
      <c r="K6" s="10"/>
      <c r="L6" s="10"/>
    </row>
    <row r="7" spans="1:12" s="11" customFormat="1" ht="12.75" x14ac:dyDescent="0.2">
      <c r="A7" s="13" t="s">
        <v>61</v>
      </c>
      <c r="B7" s="72"/>
      <c r="C7" s="72"/>
      <c r="D7" s="72"/>
      <c r="E7" s="72"/>
      <c r="F7" s="72"/>
      <c r="G7" s="72"/>
      <c r="H7" s="72"/>
      <c r="I7" s="72"/>
      <c r="J7" s="72"/>
      <c r="K7" s="72"/>
      <c r="L7" s="72"/>
    </row>
    <row r="8" spans="1:12" s="11" customFormat="1" ht="12.75" x14ac:dyDescent="0.2">
      <c r="A8" s="13" t="s">
        <v>62</v>
      </c>
      <c r="B8" s="10"/>
      <c r="C8" s="10"/>
      <c r="D8" s="10"/>
      <c r="E8" s="10"/>
      <c r="F8" s="10"/>
      <c r="G8" s="10"/>
      <c r="H8" s="10"/>
      <c r="I8" s="10"/>
      <c r="J8" s="10"/>
      <c r="K8" s="10"/>
      <c r="L8" s="10"/>
    </row>
    <row r="9" spans="1:12" s="11" customFormat="1" ht="12.75" x14ac:dyDescent="0.2">
      <c r="A9" s="13"/>
      <c r="B9" s="10"/>
      <c r="C9" s="10"/>
      <c r="D9" s="10"/>
      <c r="E9" s="10"/>
      <c r="F9" s="10"/>
      <c r="G9" s="10"/>
      <c r="H9" s="10"/>
      <c r="I9" s="10"/>
      <c r="J9" s="10"/>
      <c r="K9" s="10"/>
      <c r="L9" s="10"/>
    </row>
    <row r="10" spans="1:12" s="15" customFormat="1" ht="12.75" x14ac:dyDescent="0.2">
      <c r="A10" s="13" t="s">
        <v>63</v>
      </c>
      <c r="B10" s="14"/>
      <c r="C10" s="14"/>
      <c r="D10" s="14"/>
      <c r="E10" s="14"/>
      <c r="F10" s="14"/>
      <c r="G10" s="14"/>
      <c r="H10" s="14"/>
      <c r="I10" s="14"/>
      <c r="J10" s="14"/>
      <c r="K10" s="14"/>
      <c r="L10" s="14"/>
    </row>
    <row r="11" spans="1:12" s="15" customFormat="1" ht="3.75" customHeight="1" x14ac:dyDescent="0.2">
      <c r="A11" s="13"/>
      <c r="B11" s="14"/>
      <c r="C11" s="14"/>
      <c r="D11" s="14"/>
      <c r="E11" s="14"/>
      <c r="F11" s="14"/>
      <c r="G11" s="14"/>
      <c r="H11" s="14"/>
      <c r="I11" s="14"/>
      <c r="J11" s="14"/>
      <c r="K11" s="14"/>
      <c r="L11" s="14"/>
    </row>
    <row r="12" spans="1:12" s="15" customFormat="1" ht="12.75" x14ac:dyDescent="0.2">
      <c r="A12" s="16" t="s">
        <v>64</v>
      </c>
      <c r="B12" s="14"/>
      <c r="C12" s="14"/>
      <c r="D12" s="14"/>
      <c r="E12" s="14"/>
      <c r="F12" s="14"/>
      <c r="G12" s="14"/>
      <c r="H12" s="14"/>
      <c r="I12" s="14"/>
      <c r="J12" s="14"/>
      <c r="K12" s="14"/>
      <c r="L12" s="14"/>
    </row>
    <row r="13" spans="1:12" s="15" customFormat="1" ht="7.5" customHeight="1" x14ac:dyDescent="0.2">
      <c r="A13" s="16"/>
      <c r="B13" s="14"/>
      <c r="C13" s="14"/>
      <c r="D13" s="14"/>
      <c r="E13" s="14"/>
      <c r="F13" s="14"/>
      <c r="G13" s="14"/>
      <c r="H13" s="14"/>
      <c r="I13" s="14"/>
      <c r="J13" s="14"/>
      <c r="K13" s="14"/>
      <c r="L13" s="14"/>
    </row>
    <row r="14" spans="1:12" s="15" customFormat="1" ht="12.75" x14ac:dyDescent="0.2">
      <c r="A14" s="16" t="s">
        <v>65</v>
      </c>
      <c r="B14" s="16"/>
      <c r="C14" s="16"/>
      <c r="D14" s="16"/>
      <c r="E14" s="16"/>
      <c r="F14" s="16"/>
      <c r="G14" s="16"/>
      <c r="H14" s="16"/>
      <c r="I14" s="16"/>
      <c r="J14" s="16"/>
      <c r="K14" s="16"/>
      <c r="L14" s="16"/>
    </row>
    <row r="15" spans="1:12" s="15" customFormat="1" ht="12.75" x14ac:dyDescent="0.2">
      <c r="A15" s="16" t="s">
        <v>66</v>
      </c>
      <c r="B15" s="16"/>
      <c r="C15" s="16"/>
      <c r="D15" s="16"/>
      <c r="E15" s="16"/>
      <c r="F15" s="16"/>
      <c r="G15" s="16"/>
      <c r="H15" s="16"/>
      <c r="I15" s="16"/>
      <c r="J15" s="16"/>
      <c r="K15" s="16"/>
      <c r="L15" s="16"/>
    </row>
    <row r="16" spans="1:12" s="15" customFormat="1" ht="6" customHeight="1" x14ac:dyDescent="0.2">
      <c r="A16" s="16"/>
      <c r="B16" s="16"/>
      <c r="C16" s="16"/>
      <c r="D16" s="16"/>
      <c r="E16" s="16"/>
      <c r="F16" s="16"/>
      <c r="G16" s="16"/>
      <c r="H16" s="16"/>
      <c r="I16" s="16"/>
      <c r="J16" s="16"/>
      <c r="K16" s="16"/>
      <c r="L16" s="16"/>
    </row>
    <row r="17" spans="1:23" s="15" customFormat="1" ht="12.75" x14ac:dyDescent="0.2">
      <c r="A17" s="16" t="s">
        <v>53</v>
      </c>
      <c r="B17" s="16"/>
      <c r="C17" s="16"/>
      <c r="D17" s="16"/>
      <c r="E17" s="16"/>
      <c r="F17" s="16"/>
      <c r="G17" s="16"/>
      <c r="H17" s="16"/>
      <c r="I17" s="16"/>
      <c r="J17" s="16"/>
      <c r="K17" s="16"/>
      <c r="L17" s="16"/>
    </row>
    <row r="18" spans="1:23" s="15" customFormat="1" ht="12.75" x14ac:dyDescent="0.2">
      <c r="A18" s="16" t="s">
        <v>54</v>
      </c>
      <c r="B18" s="16"/>
      <c r="C18" s="16"/>
      <c r="D18" s="16"/>
      <c r="E18" s="16"/>
      <c r="F18" s="16"/>
      <c r="G18" s="16"/>
      <c r="H18" s="16"/>
      <c r="I18" s="16"/>
      <c r="J18" s="16"/>
      <c r="K18" s="16"/>
      <c r="L18" s="16"/>
    </row>
    <row r="19" spans="1:23" s="11" customFormat="1" ht="6.75" customHeight="1" x14ac:dyDescent="0.2">
      <c r="A19" s="16"/>
      <c r="B19" s="17"/>
      <c r="C19" s="17"/>
      <c r="D19" s="17"/>
      <c r="E19" s="17"/>
      <c r="F19" s="17"/>
      <c r="G19" s="17"/>
      <c r="H19" s="17"/>
      <c r="I19" s="17"/>
      <c r="J19" s="17"/>
      <c r="K19" s="17"/>
      <c r="L19" s="17"/>
      <c r="N19" s="63"/>
    </row>
    <row r="20" spans="1:23" s="11" customFormat="1" ht="12.75" x14ac:dyDescent="0.2">
      <c r="A20" s="18" t="s">
        <v>67</v>
      </c>
      <c r="B20" s="19"/>
      <c r="C20" s="19"/>
      <c r="D20" s="19"/>
      <c r="E20" s="19"/>
      <c r="F20" s="19"/>
      <c r="G20" s="19"/>
      <c r="H20" s="19"/>
      <c r="I20" s="19"/>
      <c r="J20" s="19"/>
      <c r="K20" s="19"/>
      <c r="L20" s="20"/>
      <c r="N20" s="63"/>
      <c r="O20" s="63"/>
      <c r="P20" s="63"/>
    </row>
    <row r="21" spans="1:23" s="11" customFormat="1" ht="12.75" x14ac:dyDescent="0.2">
      <c r="A21" s="21"/>
      <c r="L21" s="41"/>
      <c r="O21" s="63"/>
      <c r="P21" s="63"/>
    </row>
    <row r="22" spans="1:23" s="11" customFormat="1" ht="12.75" x14ac:dyDescent="0.2">
      <c r="A22" s="21"/>
      <c r="L22" s="41"/>
      <c r="N22" s="63"/>
      <c r="O22" s="63"/>
      <c r="P22" s="63"/>
    </row>
    <row r="23" spans="1:23" s="11" customFormat="1" ht="12.75" x14ac:dyDescent="0.2">
      <c r="A23" s="22" t="s">
        <v>68</v>
      </c>
      <c r="B23" s="10"/>
      <c r="C23" s="10"/>
      <c r="D23" s="10"/>
      <c r="E23" s="10"/>
      <c r="F23" s="10"/>
      <c r="G23" s="10"/>
      <c r="H23" s="10"/>
      <c r="L23" s="10"/>
      <c r="N23" s="64"/>
      <c r="O23" s="63"/>
      <c r="P23" s="63"/>
    </row>
    <row r="24" spans="1:23" s="11" customFormat="1" ht="12.75" customHeight="1" x14ac:dyDescent="0.2">
      <c r="A24" s="22"/>
      <c r="B24" s="7"/>
      <c r="C24" s="23" t="str">
        <f>IF(B24="Yes","  (continue to 1c)",IF(B24="No","  (continue to 1b)",""))</f>
        <v/>
      </c>
      <c r="D24" s="14"/>
      <c r="E24" s="14"/>
      <c r="F24" s="10"/>
      <c r="G24" s="10"/>
      <c r="H24" s="10"/>
      <c r="I24" s="10"/>
      <c r="J24" s="10"/>
      <c r="L24" s="10"/>
      <c r="N24" s="76"/>
      <c r="O24" s="76"/>
      <c r="P24" s="76"/>
      <c r="Q24" s="76"/>
    </row>
    <row r="25" spans="1:23" s="11" customFormat="1" ht="12.75" x14ac:dyDescent="0.2">
      <c r="A25" s="22"/>
      <c r="B25" s="14"/>
      <c r="C25" s="14"/>
      <c r="D25" s="14"/>
      <c r="E25" s="14"/>
      <c r="F25" s="10"/>
      <c r="G25" s="10"/>
      <c r="H25" s="10"/>
      <c r="I25" s="10"/>
      <c r="J25" s="10"/>
      <c r="L25" s="10"/>
      <c r="N25" s="76"/>
      <c r="O25" s="76"/>
      <c r="P25" s="76"/>
      <c r="Q25" s="76"/>
    </row>
    <row r="26" spans="1:23" s="11" customFormat="1" ht="12.75" x14ac:dyDescent="0.2">
      <c r="A26" s="24" t="str">
        <f>IF(B24="No","b)  Is the individual here on a 417 working holiday visa?",IF(B24="","",""))</f>
        <v/>
      </c>
      <c r="B26" s="14"/>
      <c r="C26" s="14"/>
      <c r="D26" s="14"/>
      <c r="E26" s="14"/>
      <c r="F26" s="10"/>
      <c r="G26" s="10"/>
      <c r="H26" s="10"/>
      <c r="I26" s="10"/>
      <c r="J26" s="10"/>
      <c r="L26" s="10"/>
      <c r="N26" s="76"/>
      <c r="O26" s="76"/>
      <c r="P26" s="76"/>
      <c r="Q26" s="76"/>
    </row>
    <row r="27" spans="1:23" s="11" customFormat="1" ht="12.75" x14ac:dyDescent="0.2">
      <c r="A27" s="22"/>
      <c r="B27" s="7"/>
      <c r="C27" s="23" t="str">
        <f>IF(B27="Yes","  (continue to 1c)",IF(B27="No","  (does not meet the tax definition of an occupational trainee/visiting research student, please complete the visiting academic payment request form)",""))</f>
        <v/>
      </c>
      <c r="D27" s="14"/>
      <c r="E27" s="14"/>
      <c r="F27" s="10"/>
      <c r="G27" s="10"/>
      <c r="H27" s="10"/>
      <c r="I27" s="10"/>
      <c r="J27" s="10"/>
      <c r="L27" s="10"/>
      <c r="N27" s="64"/>
      <c r="O27" s="63"/>
      <c r="P27" s="63"/>
    </row>
    <row r="28" spans="1:23" s="11" customFormat="1" ht="12.75" x14ac:dyDescent="0.2">
      <c r="A28" s="22"/>
      <c r="B28" s="14"/>
      <c r="C28" s="14"/>
      <c r="D28" s="14"/>
      <c r="E28" s="14"/>
      <c r="F28" s="10"/>
      <c r="G28" s="10"/>
      <c r="H28" s="10"/>
      <c r="I28" s="10"/>
      <c r="J28" s="10"/>
      <c r="L28" s="10"/>
      <c r="N28" s="64"/>
      <c r="O28" s="63"/>
      <c r="P28" s="63"/>
    </row>
    <row r="29" spans="1:23" s="11" customFormat="1" ht="12.75" x14ac:dyDescent="0.2">
      <c r="A29" s="24" t="str">
        <f>IF(AND(B24="No",B27="Yes"),"c)  Is the individual a student at their Home Institution or participating in a structured work place learning program?",IF(B24="Yes","c)  Is the individual a student at their Home Institution or participating in a structured work place learning program?",IF(B27="No","",IF(B27="",""))))</f>
        <v/>
      </c>
      <c r="B29" s="25"/>
      <c r="C29" s="15"/>
      <c r="D29" s="15"/>
      <c r="E29" s="15"/>
      <c r="L29" s="10"/>
      <c r="N29" s="63"/>
      <c r="O29" s="63"/>
      <c r="P29" s="63"/>
    </row>
    <row r="30" spans="1:23" s="11" customFormat="1" ht="12.75" x14ac:dyDescent="0.2">
      <c r="A30" s="24"/>
      <c r="B30" s="7"/>
      <c r="C30" s="23" t="str">
        <f>IF(B30="Yes","  (continue to 1d)",IF(B30="No","  (does not meet the tax definition of an occupational trainee/visiting research student, please complete the visiting academic payment request form)",""))</f>
        <v/>
      </c>
      <c r="D30" s="15"/>
      <c r="E30" s="15"/>
      <c r="I30" s="10"/>
      <c r="J30" s="10"/>
      <c r="L30" s="10"/>
      <c r="N30" s="63"/>
      <c r="O30" s="63"/>
      <c r="P30" s="63"/>
    </row>
    <row r="31" spans="1:23" s="11" customFormat="1" ht="12.75" x14ac:dyDescent="0.2">
      <c r="A31" s="24"/>
      <c r="B31" s="25"/>
      <c r="C31" s="15"/>
      <c r="D31" s="15"/>
      <c r="E31" s="15"/>
      <c r="I31" s="10"/>
      <c r="J31" s="10"/>
      <c r="L31" s="10"/>
      <c r="N31" s="64"/>
      <c r="O31" s="63"/>
      <c r="P31" s="63"/>
    </row>
    <row r="32" spans="1:23" s="11" customFormat="1" ht="12.75" x14ac:dyDescent="0.2">
      <c r="A32" s="24" t="str">
        <f>IF(C30="  (continue to 1d)","d)  Is the occupational trainee/visiting research student travelling away from their home country?","")</f>
        <v/>
      </c>
      <c r="B32" s="25"/>
      <c r="C32" s="15"/>
      <c r="D32" s="15"/>
      <c r="E32" s="15"/>
      <c r="N32" s="64"/>
      <c r="O32" s="63"/>
      <c r="P32" s="63"/>
      <c r="Q32" s="63"/>
      <c r="R32" s="63"/>
      <c r="S32" s="63"/>
      <c r="T32" s="63"/>
      <c r="U32" s="63"/>
      <c r="V32" s="63"/>
      <c r="W32" s="63"/>
    </row>
    <row r="33" spans="1:23" s="11" customFormat="1" ht="12.75" x14ac:dyDescent="0.2">
      <c r="A33" s="24"/>
      <c r="B33" s="7"/>
      <c r="C33" s="23" t="str">
        <f>IF(AND(B30="Yes",B33="Yes"),"  (continue to 1e)",IF(AND(B24="Yes",B33="No"),"  (continue to 1f)",IF(B33="Yes","  (continue to 1e)",IF(B33="No","  (continue to 1f)",""))))</f>
        <v/>
      </c>
      <c r="D33" s="15"/>
      <c r="E33" s="15"/>
      <c r="I33" s="10"/>
      <c r="J33" s="10"/>
      <c r="N33" s="63"/>
      <c r="O33" s="63"/>
      <c r="P33" s="63"/>
      <c r="Q33" s="63"/>
      <c r="R33" s="63"/>
      <c r="S33" s="63"/>
      <c r="T33" s="63"/>
      <c r="U33" s="63"/>
      <c r="V33" s="63"/>
      <c r="W33" s="63"/>
    </row>
    <row r="34" spans="1:23" s="11" customFormat="1" ht="12.75" x14ac:dyDescent="0.2">
      <c r="A34" s="24"/>
      <c r="B34" s="25"/>
      <c r="C34" s="15"/>
      <c r="D34" s="15"/>
      <c r="E34" s="15"/>
      <c r="I34" s="10"/>
      <c r="J34" s="10"/>
      <c r="N34" s="63"/>
      <c r="O34" s="63"/>
      <c r="P34" s="63"/>
      <c r="Q34" s="63"/>
      <c r="R34" s="63"/>
      <c r="S34" s="63"/>
      <c r="T34" s="63"/>
      <c r="U34" s="63"/>
      <c r="V34" s="63"/>
      <c r="W34" s="63"/>
    </row>
    <row r="35" spans="1:23" s="11" customFormat="1" ht="12.75" x14ac:dyDescent="0.2">
      <c r="A35" s="24" t="str">
        <f>IF(C33="  (continue to 1e)","e)  Is the occupational trainee/visiting research student staying for a period of less than 90 days?","")</f>
        <v/>
      </c>
      <c r="B35" s="25"/>
      <c r="C35" s="15"/>
      <c r="D35" s="15"/>
      <c r="E35" s="15"/>
      <c r="I35" s="10"/>
      <c r="J35" s="10"/>
      <c r="N35" s="63"/>
      <c r="O35" s="63"/>
      <c r="P35" s="63"/>
      <c r="Q35" s="63"/>
      <c r="R35" s="63"/>
      <c r="S35" s="63"/>
      <c r="T35" s="63"/>
      <c r="U35" s="63"/>
      <c r="V35" s="63"/>
      <c r="W35" s="63"/>
    </row>
    <row r="36" spans="1:23" s="11" customFormat="1" ht="12.75" x14ac:dyDescent="0.2">
      <c r="A36" s="24"/>
      <c r="B36" s="7"/>
      <c r="C36" s="23" t="str">
        <f>IF(AND(B33="Yes",B36="Yes"),"  (continue to section 2)",IF(AND(B33="Yes",B36="No"),"  (continue to 1f)",IF(B36="No","  (continue to 1f)","")))</f>
        <v/>
      </c>
      <c r="D36" s="15"/>
      <c r="E36" s="15"/>
      <c r="I36" s="10"/>
      <c r="N36" s="63"/>
      <c r="O36" s="63"/>
      <c r="P36" s="63"/>
      <c r="Q36" s="63"/>
      <c r="R36" s="63"/>
      <c r="S36" s="63"/>
      <c r="T36" s="63"/>
      <c r="U36" s="63"/>
      <c r="V36" s="63"/>
      <c r="W36" s="63"/>
    </row>
    <row r="37" spans="1:23" s="11" customFormat="1" ht="12.75" x14ac:dyDescent="0.2">
      <c r="A37" s="24"/>
      <c r="B37" s="25"/>
      <c r="C37" s="15"/>
      <c r="D37" s="15"/>
      <c r="E37" s="15"/>
      <c r="I37" s="10"/>
      <c r="J37" s="10"/>
      <c r="N37" s="63"/>
      <c r="O37" s="63"/>
      <c r="P37" s="63"/>
      <c r="Q37" s="63"/>
      <c r="R37" s="63"/>
      <c r="S37" s="63"/>
      <c r="T37" s="63"/>
      <c r="U37" s="63"/>
      <c r="V37" s="63"/>
      <c r="W37" s="63"/>
    </row>
    <row r="38" spans="1:23" s="11" customFormat="1" ht="27.75" customHeight="1" x14ac:dyDescent="0.25">
      <c r="A38" s="86" t="str">
        <f>IF(OR(C36="  (continue to 1f)",C33="  (continue to 1f)"),"f)  Is the occupational trainee/visiting research student receiving an allowance that is more than the annual RTP stipend rate when annualised (in total including reimbursements)?","")</f>
        <v/>
      </c>
      <c r="B38" s="86"/>
      <c r="C38" s="86"/>
      <c r="D38" s="86"/>
      <c r="E38" s="86"/>
      <c r="F38" s="86"/>
      <c r="G38" s="86"/>
      <c r="H38" s="86"/>
      <c r="I38" s="86"/>
      <c r="J38" s="86"/>
      <c r="K38" s="86"/>
      <c r="L38" s="65" t="str">
        <f>IF(OR(C33="  (continue to 1f)",$C$36="  (continue to 1f)"),"RTP Stipend Rate","")</f>
        <v/>
      </c>
      <c r="N38" s="63"/>
      <c r="O38" s="63"/>
      <c r="P38" s="63"/>
      <c r="Q38" s="63"/>
      <c r="R38" s="63"/>
      <c r="S38" s="63"/>
      <c r="T38" s="63"/>
      <c r="U38" s="63"/>
      <c r="V38" s="63"/>
      <c r="W38" s="63"/>
    </row>
    <row r="39" spans="1:23" s="11" customFormat="1" ht="12.75" customHeight="1" x14ac:dyDescent="0.2">
      <c r="A39" s="24"/>
      <c r="B39" s="7"/>
      <c r="C39" s="108" t="str">
        <f>IF(B39="Yes","  (occupational trainees/visiting research students should not be paid more than the RTP scholarship rate. If you believe extenuating circumstances apply, please provide a detailed explanation in an email to fbs-tax@uq.edu.au)",IF(B39="No","  (continue to 1g)",""))</f>
        <v/>
      </c>
      <c r="D39" s="108"/>
      <c r="E39" s="108"/>
      <c r="F39" s="108"/>
      <c r="G39" s="108"/>
      <c r="H39" s="108"/>
      <c r="I39" s="108"/>
      <c r="J39" s="108"/>
      <c r="K39" s="108"/>
      <c r="L39" s="108"/>
      <c r="N39" s="63"/>
      <c r="O39" s="63"/>
      <c r="P39" s="63"/>
      <c r="Q39" s="63"/>
      <c r="R39" s="63"/>
      <c r="S39" s="63"/>
      <c r="T39" s="63"/>
      <c r="U39" s="63"/>
      <c r="V39" s="63"/>
      <c r="W39" s="63"/>
    </row>
    <row r="40" spans="1:23" s="11" customFormat="1" ht="12.75" x14ac:dyDescent="0.2">
      <c r="A40" s="24"/>
      <c r="B40" s="25"/>
      <c r="C40" s="108"/>
      <c r="D40" s="108"/>
      <c r="E40" s="108"/>
      <c r="F40" s="108"/>
      <c r="G40" s="108"/>
      <c r="H40" s="108"/>
      <c r="I40" s="108"/>
      <c r="J40" s="108"/>
      <c r="K40" s="108"/>
      <c r="L40" s="108"/>
      <c r="N40" s="63"/>
      <c r="O40" s="63"/>
      <c r="P40" s="63"/>
      <c r="Q40" s="63"/>
      <c r="R40" s="63"/>
      <c r="S40" s="63"/>
      <c r="T40" s="63"/>
      <c r="U40" s="63"/>
      <c r="V40" s="63"/>
      <c r="W40" s="63"/>
    </row>
    <row r="41" spans="1:23" s="11" customFormat="1" ht="12.75" x14ac:dyDescent="0.2">
      <c r="A41" s="24"/>
      <c r="B41" s="25"/>
      <c r="C41" s="75"/>
      <c r="D41" s="75"/>
      <c r="E41" s="75"/>
      <c r="F41" s="75"/>
      <c r="G41" s="75"/>
      <c r="H41" s="75"/>
      <c r="I41" s="75"/>
      <c r="J41" s="75"/>
      <c r="K41" s="75"/>
      <c r="L41" s="75"/>
      <c r="N41" s="63"/>
      <c r="O41" s="63"/>
      <c r="P41" s="63"/>
      <c r="Q41" s="63"/>
      <c r="R41" s="63"/>
      <c r="S41" s="63"/>
      <c r="T41" s="63"/>
      <c r="U41" s="63"/>
      <c r="V41" s="63"/>
      <c r="W41" s="63"/>
    </row>
    <row r="42" spans="1:23" s="11" customFormat="1" ht="12.75" x14ac:dyDescent="0.2">
      <c r="A42" s="24" t="str">
        <f>IF(C39="  (continue to 1g)","g)  Is the occupational trainee/visiting research student position undertaken on a volunteer basis (i.e. there is no employment relationship entered into)? ","")</f>
        <v/>
      </c>
      <c r="B42" s="25"/>
      <c r="C42" s="74"/>
      <c r="D42" s="74"/>
      <c r="E42" s="74"/>
      <c r="F42" s="74"/>
      <c r="G42" s="74"/>
      <c r="H42" s="74"/>
      <c r="I42" s="74"/>
      <c r="J42" s="74"/>
      <c r="K42" s="74"/>
      <c r="L42" s="74"/>
      <c r="N42" s="64"/>
      <c r="O42" s="63"/>
      <c r="P42" s="63"/>
      <c r="Q42" s="63"/>
      <c r="R42" s="63"/>
      <c r="S42" s="63"/>
      <c r="T42" s="63"/>
      <c r="U42" s="63"/>
      <c r="V42" s="63"/>
      <c r="W42" s="63"/>
    </row>
    <row r="43" spans="1:23" s="11" customFormat="1" ht="12.75" x14ac:dyDescent="0.2">
      <c r="A43" s="24"/>
      <c r="B43" s="7"/>
      <c r="C43" s="23" t="str">
        <f>IF(B43="Yes","  (continue to section 2)",IF(B43="No","  (does not meet the tax definition of an occupational trainee or visiting research student; please complete the visiting academic payment request form)",""))</f>
        <v/>
      </c>
      <c r="E43" s="10"/>
      <c r="I43" s="10"/>
      <c r="J43" s="10"/>
      <c r="K43" s="10"/>
      <c r="L43" s="10"/>
      <c r="N43" s="64"/>
      <c r="O43" s="63"/>
      <c r="P43" s="63"/>
      <c r="Q43" s="63"/>
      <c r="R43" s="63"/>
      <c r="S43" s="63"/>
      <c r="T43" s="63"/>
      <c r="U43" s="63"/>
      <c r="V43" s="63"/>
      <c r="W43" s="63"/>
    </row>
    <row r="44" spans="1:23" s="11" customFormat="1" ht="12.75" x14ac:dyDescent="0.2">
      <c r="A44" s="24"/>
      <c r="B44" s="10"/>
      <c r="C44" s="10"/>
      <c r="D44" s="10"/>
      <c r="E44" s="10"/>
      <c r="F44" s="27"/>
      <c r="G44" s="10"/>
      <c r="H44" s="10"/>
      <c r="I44" s="10"/>
      <c r="J44" s="10"/>
      <c r="K44" s="10"/>
      <c r="L44" s="10"/>
      <c r="N44" s="64"/>
      <c r="O44" s="63"/>
      <c r="P44" s="63"/>
      <c r="Q44" s="63"/>
      <c r="R44" s="63"/>
      <c r="S44" s="63"/>
      <c r="T44" s="63"/>
      <c r="U44" s="63"/>
      <c r="V44" s="63"/>
      <c r="W44" s="63"/>
    </row>
    <row r="45" spans="1:23" s="11" customFormat="1" ht="12.75" x14ac:dyDescent="0.2">
      <c r="A45" s="24" t="str">
        <f>IF(C43="  (continue to 1e)","e)  Is the visit for a period of less than 2 years?","")</f>
        <v/>
      </c>
      <c r="B45" s="25"/>
      <c r="C45" s="15"/>
      <c r="D45" s="15"/>
      <c r="E45" s="15"/>
      <c r="N45" s="63"/>
      <c r="O45" s="63"/>
      <c r="P45" s="63"/>
      <c r="Q45" s="63"/>
      <c r="R45" s="63"/>
      <c r="S45" s="63"/>
      <c r="T45" s="63"/>
      <c r="U45" s="63"/>
      <c r="V45" s="63"/>
      <c r="W45" s="63"/>
    </row>
    <row r="46" spans="1:23" s="11" customFormat="1" ht="12.75" x14ac:dyDescent="0.2">
      <c r="A46" s="10"/>
      <c r="B46" s="10"/>
      <c r="C46" s="10"/>
      <c r="D46" s="10"/>
      <c r="E46" s="10"/>
      <c r="F46" s="10"/>
      <c r="G46" s="10"/>
      <c r="H46" s="10"/>
      <c r="I46" s="10"/>
      <c r="J46" s="10"/>
      <c r="K46" s="10"/>
      <c r="L46" s="10"/>
    </row>
    <row r="47" spans="1:23" s="11" customFormat="1" ht="12.75" x14ac:dyDescent="0.2">
      <c r="A47" s="18" t="s">
        <v>29</v>
      </c>
      <c r="B47" s="19"/>
      <c r="C47" s="19"/>
      <c r="D47" s="19"/>
      <c r="E47" s="19"/>
      <c r="F47" s="19"/>
      <c r="G47" s="19"/>
      <c r="H47" s="19"/>
      <c r="I47" s="19"/>
      <c r="J47" s="19"/>
      <c r="K47" s="19"/>
      <c r="L47" s="20"/>
    </row>
    <row r="48" spans="1:23" s="11" customFormat="1" ht="12.75" x14ac:dyDescent="0.2">
      <c r="A48" s="10"/>
      <c r="B48" s="10"/>
      <c r="C48" s="10"/>
      <c r="D48" s="10"/>
      <c r="E48" s="10"/>
      <c r="F48" s="10"/>
      <c r="G48" s="10"/>
      <c r="H48" s="10"/>
      <c r="I48" s="10"/>
      <c r="J48" s="10"/>
      <c r="K48" s="10"/>
      <c r="L48" s="10"/>
    </row>
    <row r="49" spans="1:12" s="11" customFormat="1" ht="54" customHeight="1" x14ac:dyDescent="0.2">
      <c r="A49" s="22" t="s">
        <v>43</v>
      </c>
      <c r="B49" s="10"/>
      <c r="C49" s="10"/>
      <c r="D49" s="10"/>
      <c r="E49" s="90" t="s">
        <v>71</v>
      </c>
      <c r="F49" s="91"/>
      <c r="G49" s="91"/>
      <c r="H49" s="91"/>
      <c r="I49" s="91"/>
      <c r="J49" s="91"/>
      <c r="K49" s="91"/>
      <c r="L49" s="92"/>
    </row>
    <row r="50" spans="1:12" s="11" customFormat="1" ht="12.75" x14ac:dyDescent="0.2">
      <c r="A50" s="10"/>
      <c r="B50" s="10"/>
      <c r="C50" s="10"/>
      <c r="D50" s="10"/>
      <c r="E50" s="10"/>
      <c r="F50" s="10"/>
      <c r="G50" s="10"/>
      <c r="H50" s="10"/>
      <c r="I50" s="10"/>
      <c r="J50" s="10"/>
      <c r="K50" s="10"/>
      <c r="L50" s="10"/>
    </row>
    <row r="51" spans="1:12" s="11" customFormat="1" ht="12.75" x14ac:dyDescent="0.2">
      <c r="A51" s="80" t="s">
        <v>74</v>
      </c>
      <c r="B51" s="28"/>
      <c r="C51" s="28"/>
      <c r="D51" s="28"/>
      <c r="E51" s="28"/>
      <c r="F51" s="28"/>
      <c r="G51" s="10"/>
      <c r="H51" s="10"/>
      <c r="I51" s="10"/>
      <c r="J51" s="10"/>
      <c r="K51" s="10"/>
      <c r="L51" s="10"/>
    </row>
    <row r="52" spans="1:12" s="11" customFormat="1" ht="12.75" x14ac:dyDescent="0.2">
      <c r="A52" s="28"/>
      <c r="B52" s="28" t="s">
        <v>44</v>
      </c>
      <c r="C52" s="28"/>
      <c r="D52" s="10"/>
      <c r="E52" s="93"/>
      <c r="F52" s="94"/>
      <c r="G52" s="10"/>
      <c r="H52" s="10"/>
      <c r="I52" s="10"/>
      <c r="J52" s="10"/>
      <c r="K52" s="10"/>
      <c r="L52" s="10"/>
    </row>
    <row r="53" spans="1:12" s="11" customFormat="1" ht="12.75" x14ac:dyDescent="0.2">
      <c r="A53" s="28"/>
      <c r="B53" s="28" t="s">
        <v>45</v>
      </c>
      <c r="C53" s="28"/>
      <c r="D53" s="10"/>
      <c r="E53" s="93"/>
      <c r="F53" s="94"/>
      <c r="G53" s="10"/>
      <c r="H53" s="10"/>
      <c r="I53" s="10"/>
      <c r="J53" s="10"/>
      <c r="K53" s="10"/>
      <c r="L53" s="10"/>
    </row>
    <row r="54" spans="1:12" s="11" customFormat="1" ht="12.75" x14ac:dyDescent="0.2">
      <c r="A54" s="28"/>
      <c r="B54" s="28" t="s">
        <v>46</v>
      </c>
      <c r="C54" s="28"/>
      <c r="D54" s="10"/>
      <c r="E54" s="29">
        <f>IF(AND(E52="",E53=""),0,E53-E52+1)</f>
        <v>0</v>
      </c>
      <c r="F54" s="61" t="str">
        <f>IF(AND(B36="Yes",E54&gt;89.5),"  This contradicts the answer at 1(e) above. Please check.",IF(AND(B36="No",E54&lt;89.5),"  This contradicts the answer at 1(e) above. Please check.",""))</f>
        <v/>
      </c>
      <c r="H54" s="10"/>
      <c r="I54" s="10"/>
      <c r="J54" s="10"/>
      <c r="K54" s="10"/>
      <c r="L54" s="10"/>
    </row>
    <row r="55" spans="1:12" s="11" customFormat="1" ht="12.75" x14ac:dyDescent="0.2">
      <c r="A55" s="10"/>
      <c r="B55" s="10"/>
      <c r="C55" s="10"/>
      <c r="D55" s="10"/>
      <c r="E55" s="61"/>
    </row>
    <row r="56" spans="1:12" s="11" customFormat="1" ht="12.75" x14ac:dyDescent="0.2">
      <c r="A56" s="10"/>
      <c r="B56" s="10"/>
      <c r="C56" s="10"/>
      <c r="D56" s="10"/>
      <c r="E56" s="61"/>
    </row>
    <row r="57" spans="1:12" s="11" customFormat="1" ht="12.75" x14ac:dyDescent="0.2">
      <c r="A57" s="10"/>
      <c r="B57" s="10"/>
      <c r="C57" s="10"/>
      <c r="D57" s="10"/>
      <c r="E57" s="61"/>
    </row>
    <row r="58" spans="1:12" s="11" customFormat="1" ht="12.75" x14ac:dyDescent="0.2">
      <c r="A58" s="30" t="s">
        <v>55</v>
      </c>
      <c r="B58" s="10"/>
      <c r="C58" s="10"/>
      <c r="D58" s="10"/>
      <c r="E58" s="88"/>
      <c r="F58" s="89"/>
      <c r="G58" s="31" t="e">
        <f>IF(AND((E58/E54)&gt;(Sheet2!D14),B39="No"),"This contradicts your answer in 1f above. Please check.",IF(AND((E58/E54)&lt;(Sheet2!D14),B39="Yes"),"This contradicts your answer in 1f above. Please check.",""))</f>
        <v>#DIV/0!</v>
      </c>
    </row>
    <row r="59" spans="1:12" s="11" customFormat="1" ht="12.75" x14ac:dyDescent="0.2">
      <c r="A59" s="32"/>
      <c r="B59" s="33"/>
      <c r="C59" s="33"/>
      <c r="D59" s="33"/>
      <c r="E59" s="33" t="s">
        <v>52</v>
      </c>
      <c r="F59" s="33"/>
      <c r="G59" s="33"/>
      <c r="H59" s="33"/>
      <c r="I59" s="33"/>
      <c r="J59" s="33"/>
      <c r="K59" s="33"/>
      <c r="L59" s="33"/>
    </row>
    <row r="60" spans="1:12" s="11" customFormat="1" ht="12.75" x14ac:dyDescent="0.2">
      <c r="A60" s="30" t="s">
        <v>75</v>
      </c>
      <c r="B60" s="33"/>
      <c r="C60" s="33"/>
      <c r="D60" s="33"/>
      <c r="E60" s="88"/>
      <c r="F60" s="89"/>
      <c r="G60" s="23" t="str">
        <f>IF(E60&gt;E58,"Check - this claim amount exceeds agreement amount per 2 c)","")</f>
        <v/>
      </c>
      <c r="H60" s="33"/>
      <c r="I60" s="33"/>
      <c r="J60" s="33"/>
      <c r="K60" s="33"/>
      <c r="L60" s="33"/>
    </row>
    <row r="61" spans="1:12" s="11" customFormat="1" ht="12.75" x14ac:dyDescent="0.2">
      <c r="A61" s="30"/>
      <c r="B61" s="33"/>
      <c r="C61" s="33"/>
      <c r="D61" s="33"/>
      <c r="E61" s="33"/>
      <c r="F61" s="33"/>
      <c r="G61" s="33"/>
      <c r="H61" s="33"/>
      <c r="I61" s="33"/>
      <c r="J61" s="33"/>
      <c r="K61" s="33"/>
      <c r="L61" s="33"/>
    </row>
    <row r="62" spans="1:12" s="11" customFormat="1" ht="12.75" x14ac:dyDescent="0.2">
      <c r="A62" s="30" t="s">
        <v>73</v>
      </c>
      <c r="B62" s="33"/>
      <c r="C62" s="33"/>
      <c r="D62" s="33"/>
      <c r="E62" s="33"/>
      <c r="F62" s="33"/>
      <c r="G62" s="33"/>
      <c r="H62" s="33"/>
      <c r="I62" s="33"/>
      <c r="J62" s="33"/>
      <c r="K62" s="33"/>
      <c r="L62" s="33"/>
    </row>
    <row r="63" spans="1:12" s="11" customFormat="1" ht="12.75" x14ac:dyDescent="0.2">
      <c r="A63" s="30"/>
      <c r="B63" s="28" t="s">
        <v>44</v>
      </c>
      <c r="C63" s="33"/>
      <c r="D63" s="33"/>
      <c r="E63" s="93"/>
      <c r="F63" s="94"/>
      <c r="G63" s="33"/>
      <c r="H63" s="33"/>
      <c r="I63" s="33"/>
      <c r="J63" s="33"/>
      <c r="K63" s="33"/>
      <c r="L63" s="33"/>
    </row>
    <row r="64" spans="1:12" s="11" customFormat="1" ht="12.75" x14ac:dyDescent="0.2">
      <c r="A64" s="30"/>
      <c r="B64" s="28" t="s">
        <v>45</v>
      </c>
      <c r="C64" s="33"/>
      <c r="D64" s="33"/>
      <c r="E64" s="93"/>
      <c r="F64" s="94"/>
      <c r="G64" s="33"/>
      <c r="H64" s="33"/>
      <c r="I64" s="33"/>
      <c r="J64" s="33"/>
      <c r="K64" s="33"/>
      <c r="L64" s="33"/>
    </row>
    <row r="65" spans="1:12" s="11" customFormat="1" ht="12.75" x14ac:dyDescent="0.2">
      <c r="A65" s="32"/>
      <c r="B65" s="33"/>
      <c r="C65" s="33"/>
      <c r="D65" s="33"/>
      <c r="E65" s="33"/>
      <c r="F65" s="33"/>
      <c r="G65" s="33"/>
      <c r="H65" s="33"/>
      <c r="I65" s="33"/>
      <c r="J65" s="33"/>
      <c r="K65" s="33"/>
      <c r="L65" s="33"/>
    </row>
    <row r="66" spans="1:12" s="11" customFormat="1" ht="12.75" x14ac:dyDescent="0.2">
      <c r="A66" s="30" t="s">
        <v>56</v>
      </c>
      <c r="B66" s="10"/>
      <c r="C66" s="10"/>
      <c r="D66" s="10"/>
      <c r="E66" s="10"/>
      <c r="F66" s="10"/>
      <c r="G66" s="10"/>
      <c r="H66" s="10"/>
      <c r="I66" s="10"/>
      <c r="J66" s="10"/>
      <c r="K66" s="10"/>
      <c r="L66" s="10"/>
    </row>
    <row r="67" spans="1:12" s="11" customFormat="1" ht="12.75" x14ac:dyDescent="0.2">
      <c r="A67" s="30"/>
      <c r="B67" s="10"/>
      <c r="C67" s="10"/>
      <c r="D67" s="10"/>
      <c r="E67" s="10"/>
      <c r="F67" s="10"/>
      <c r="G67" s="10"/>
      <c r="H67" s="10"/>
      <c r="I67" s="10"/>
      <c r="J67" s="10"/>
      <c r="K67" s="10"/>
      <c r="L67" s="10"/>
    </row>
    <row r="68" spans="1:12" s="11" customFormat="1" ht="12.75" x14ac:dyDescent="0.2">
      <c r="A68" s="10"/>
      <c r="B68" s="34" t="s">
        <v>3</v>
      </c>
      <c r="C68" s="28"/>
      <c r="D68" s="10"/>
      <c r="E68" s="96"/>
      <c r="F68" s="96"/>
      <c r="G68" s="96"/>
      <c r="H68" s="96"/>
      <c r="I68" s="37" t="str">
        <f>IF(AND(E54&lt;90,E68=""),"&lt;&lt; Select an option from drop down list to proceed","")</f>
        <v>&lt;&lt; Select an option from drop down list to proceed</v>
      </c>
      <c r="J68" s="10"/>
      <c r="K68" s="10"/>
      <c r="L68" s="10"/>
    </row>
    <row r="69" spans="1:12" s="11" customFormat="1" ht="12.75" x14ac:dyDescent="0.2">
      <c r="A69" s="28"/>
      <c r="B69" s="34" t="s">
        <v>33</v>
      </c>
      <c r="C69" s="28"/>
      <c r="D69" s="10"/>
      <c r="E69" s="95">
        <f>IF(B33="no",0,IF(E54&gt;89.5,0,IF(E68="commercial",Sheet2!D27*$E$54,IF(E68="Non-commercial",Sheet2!D28*$E$54,0))))</f>
        <v>0</v>
      </c>
      <c r="F69" s="95"/>
      <c r="G69" s="95"/>
      <c r="H69" s="95"/>
      <c r="I69" s="35" t="str">
        <f>IF(B33="No"," No travel allowance due to answer at 1(d).",IF(E54&gt;89.5," No travel allowance as stay is greater than 89 days.",IF(AND(E69&gt;0,E68="Commercial")," = $"&amp;Sheet2!D27&amp;" per day for "&amp;E54&amp;" days",IF(AND(E69&gt;0,E68="Non-commercial")," = $"&amp;Sheet2!D28&amp;" per day for "&amp;E54&amp;" days",""))))</f>
        <v/>
      </c>
      <c r="J69" s="10"/>
      <c r="K69" s="10"/>
      <c r="L69" s="10"/>
    </row>
    <row r="70" spans="1:12" s="11" customFormat="1" ht="12.75" x14ac:dyDescent="0.2">
      <c r="A70" s="28"/>
      <c r="B70" s="34" t="s">
        <v>34</v>
      </c>
      <c r="C70" s="28"/>
      <c r="D70" s="10"/>
      <c r="E70" s="95">
        <f>IF(B33="No",0,IF(E54&gt;89.5,0,IF(E68="",0,E54*Sheet2!D29)))</f>
        <v>0</v>
      </c>
      <c r="F70" s="95"/>
      <c r="G70" s="95"/>
      <c r="H70" s="95"/>
      <c r="I70" s="35" t="str">
        <f>IF(E70&gt;0," = $"&amp;Sheet2!D29&amp;" per day for "&amp;E54&amp;" days","")</f>
        <v/>
      </c>
      <c r="J70" s="10"/>
      <c r="K70" s="10"/>
      <c r="L70" s="10"/>
    </row>
    <row r="71" spans="1:12" s="11" customFormat="1" ht="12.75" x14ac:dyDescent="0.2">
      <c r="A71" s="28"/>
      <c r="B71" s="34" t="s">
        <v>35</v>
      </c>
      <c r="C71" s="28"/>
      <c r="D71" s="10"/>
      <c r="E71" s="95">
        <f>IF(B33="No",0,IF(E54&gt;89.5,0,IF(E68="",0,E54*Sheet2!D30)))</f>
        <v>0</v>
      </c>
      <c r="F71" s="95"/>
      <c r="G71" s="95"/>
      <c r="H71" s="95"/>
      <c r="I71" s="35" t="str">
        <f>IF(E71&gt;0," = $"&amp;Sheet2!D30&amp;" per day for "&amp;E54&amp;" days","")</f>
        <v/>
      </c>
      <c r="J71" s="10"/>
      <c r="K71" s="10"/>
      <c r="L71" s="10"/>
    </row>
    <row r="72" spans="1:12" s="11" customFormat="1" ht="12.75" x14ac:dyDescent="0.2">
      <c r="A72" s="10"/>
      <c r="B72" s="28" t="s">
        <v>16</v>
      </c>
      <c r="C72" s="28"/>
      <c r="D72" s="10"/>
      <c r="E72" s="95">
        <f>SUM(E69:F71)</f>
        <v>0</v>
      </c>
      <c r="F72" s="95"/>
      <c r="G72" s="95"/>
      <c r="H72" s="95"/>
      <c r="I72" s="35"/>
      <c r="J72" s="10"/>
      <c r="K72" s="10"/>
      <c r="L72" s="10"/>
    </row>
    <row r="73" spans="1:12" s="11" customFormat="1" ht="12.75" x14ac:dyDescent="0.2">
      <c r="A73" s="10"/>
      <c r="B73" s="10"/>
      <c r="C73" s="10"/>
      <c r="D73" s="10"/>
      <c r="E73" s="10"/>
      <c r="F73" s="10"/>
      <c r="G73" s="10"/>
      <c r="H73" s="10"/>
      <c r="I73" s="10"/>
      <c r="J73" s="10"/>
      <c r="K73" s="10"/>
      <c r="L73" s="10"/>
    </row>
    <row r="74" spans="1:12" s="11" customFormat="1" ht="12.75" x14ac:dyDescent="0.2">
      <c r="A74" s="10"/>
      <c r="B74" s="10"/>
      <c r="C74" s="10"/>
      <c r="D74" s="10"/>
      <c r="E74" s="10"/>
      <c r="F74" s="10"/>
      <c r="G74" s="10"/>
      <c r="H74" s="10"/>
      <c r="I74" s="10"/>
      <c r="J74" s="10"/>
      <c r="K74" s="10"/>
      <c r="L74" s="10"/>
    </row>
    <row r="75" spans="1:12" s="11" customFormat="1" ht="12.75" x14ac:dyDescent="0.2">
      <c r="A75" s="30" t="s">
        <v>57</v>
      </c>
      <c r="B75" s="10"/>
      <c r="C75" s="10"/>
      <c r="D75" s="10"/>
      <c r="E75" s="59" t="str">
        <f>IF(AND(E54&lt;89.5,E72&lt;1),"ERROR",IF(F54="This contradicts the answer at 1(e) above. Please check.","ERROR",IF(G58="This contradicts your answer in 1f above. Please check.","ERROR",IF(B39="Yes","Yes",IF(AND(E58&gt;E72,E72&gt;0),"Yes","No")))))</f>
        <v>ERROR</v>
      </c>
      <c r="F75" s="36" t="str">
        <f>IF(AND(E75="Yes",E54&gt;89.5),"  Withholding as stay is more than 89 days and allowance exceeds RTP stipend limit",IF(E75="Yes","  Withholding as stay is less than 90 days but allowance exceeds ATO limits",IF(E75="ERROR","Please check answers above","")))</f>
        <v>Please check answers above</v>
      </c>
      <c r="G75" s="10"/>
      <c r="H75" s="10"/>
      <c r="I75" s="10"/>
      <c r="J75" s="10"/>
      <c r="K75" s="10"/>
      <c r="L75" s="10"/>
    </row>
    <row r="76" spans="1:12" s="11" customFormat="1" ht="12.75" x14ac:dyDescent="0.2">
      <c r="A76" s="10"/>
      <c r="B76" s="10" t="s">
        <v>49</v>
      </c>
      <c r="C76" s="10"/>
      <c r="D76" s="10"/>
      <c r="E76" s="109" t="str">
        <f>IF(E75="ERROR","-",E58-E77)</f>
        <v>-</v>
      </c>
      <c r="F76" s="109"/>
      <c r="G76" s="10"/>
      <c r="H76" s="10"/>
      <c r="I76" s="10"/>
      <c r="J76" s="10"/>
      <c r="K76" s="10"/>
      <c r="L76" s="10"/>
    </row>
    <row r="77" spans="1:12" s="11" customFormat="1" ht="12.75" x14ac:dyDescent="0.2">
      <c r="A77" s="10"/>
      <c r="B77" s="10" t="s">
        <v>50</v>
      </c>
      <c r="C77" s="10"/>
      <c r="D77" s="10"/>
      <c r="E77" s="110" t="str">
        <f>IF(E58&lt;E72,E58,IF(E75="ERROR","-",IF(E75="No",E58,E72)))</f>
        <v>-</v>
      </c>
      <c r="F77" s="110"/>
      <c r="G77" s="10"/>
      <c r="H77" s="10"/>
      <c r="I77" s="10"/>
      <c r="J77" s="10"/>
      <c r="K77" s="10"/>
      <c r="L77" s="10"/>
    </row>
    <row r="78" spans="1:12" s="11" customFormat="1" ht="12.75" x14ac:dyDescent="0.2">
      <c r="A78" s="10"/>
      <c r="B78" s="10"/>
      <c r="C78" s="10"/>
      <c r="D78" s="10"/>
      <c r="E78" s="10"/>
      <c r="F78" s="10"/>
      <c r="G78" s="10"/>
      <c r="H78" s="10"/>
      <c r="I78" s="10"/>
      <c r="J78" s="10"/>
      <c r="K78" s="10"/>
      <c r="L78" s="10"/>
    </row>
    <row r="79" spans="1:12" s="11" customFormat="1" ht="12.75" x14ac:dyDescent="0.2">
      <c r="A79" s="18" t="s">
        <v>30</v>
      </c>
      <c r="B79" s="19"/>
      <c r="C79" s="19"/>
      <c r="D79" s="19"/>
      <c r="E79" s="19"/>
      <c r="F79" s="19"/>
      <c r="G79" s="19"/>
      <c r="H79" s="19"/>
      <c r="I79" s="19"/>
      <c r="J79" s="19"/>
      <c r="K79" s="19"/>
      <c r="L79" s="20"/>
    </row>
    <row r="80" spans="1:12" s="11" customFormat="1" ht="12.75" x14ac:dyDescent="0.2">
      <c r="A80" s="10"/>
      <c r="B80" s="10"/>
      <c r="C80" s="10"/>
      <c r="D80" s="10"/>
      <c r="E80" s="10"/>
      <c r="F80" s="10"/>
      <c r="G80" s="10"/>
      <c r="H80" s="10"/>
      <c r="I80" s="10"/>
      <c r="J80" s="10"/>
      <c r="K80" s="10"/>
      <c r="L80" s="10"/>
    </row>
    <row r="81" spans="1:12" s="38" customFormat="1" ht="12.75" x14ac:dyDescent="0.2">
      <c r="A81" s="37" t="s">
        <v>70</v>
      </c>
      <c r="B81" s="37"/>
      <c r="C81" s="37"/>
      <c r="D81" s="37"/>
      <c r="E81" s="37"/>
      <c r="F81" s="37"/>
      <c r="G81" s="26"/>
      <c r="H81" s="26"/>
      <c r="I81" s="37" t="str">
        <f>IF(E75="YES","Faculty/Institute HR", IF(E75="ERROR","Please check answers above","FBS Accounts Payable"))</f>
        <v>Please check answers above</v>
      </c>
      <c r="J81" s="26"/>
      <c r="K81" s="26"/>
      <c r="L81" s="26"/>
    </row>
    <row r="82" spans="1:12" s="11" customFormat="1" ht="12.75" x14ac:dyDescent="0.2">
      <c r="A82" s="10" t="s">
        <v>26</v>
      </c>
      <c r="B82" s="10"/>
      <c r="C82" s="10"/>
      <c r="D82" s="10"/>
      <c r="E82" s="10"/>
      <c r="F82" s="10"/>
      <c r="G82" s="10"/>
      <c r="H82" s="10"/>
      <c r="I82" s="10"/>
      <c r="J82" s="10"/>
      <c r="K82" s="10"/>
      <c r="L82" s="10"/>
    </row>
    <row r="83" spans="1:12" s="11" customFormat="1" ht="12.75" x14ac:dyDescent="0.2">
      <c r="A83" s="10"/>
      <c r="B83" s="10"/>
      <c r="C83" s="10"/>
      <c r="D83" s="10"/>
      <c r="E83" s="10"/>
      <c r="F83" s="10"/>
      <c r="G83" s="10"/>
      <c r="H83" s="10"/>
      <c r="I83" s="10"/>
      <c r="J83" s="10"/>
      <c r="K83" s="10"/>
      <c r="L83" s="10"/>
    </row>
    <row r="84" spans="1:12" s="11" customFormat="1" ht="12.75" x14ac:dyDescent="0.2">
      <c r="A84" s="39" t="s">
        <v>25</v>
      </c>
    </row>
    <row r="85" spans="1:12" s="11" customFormat="1" ht="12.75" x14ac:dyDescent="0.2">
      <c r="B85" s="40" t="s">
        <v>17</v>
      </c>
      <c r="C85" s="40" t="s">
        <v>18</v>
      </c>
      <c r="D85" s="40" t="s">
        <v>47</v>
      </c>
      <c r="E85" s="25" t="s">
        <v>19</v>
      </c>
      <c r="F85" s="40" t="s">
        <v>20</v>
      </c>
      <c r="G85" s="40" t="s">
        <v>58</v>
      </c>
      <c r="H85" s="40" t="s">
        <v>21</v>
      </c>
      <c r="I85" s="10"/>
      <c r="J85" s="10"/>
      <c r="K85" s="10"/>
      <c r="L85" s="10"/>
    </row>
    <row r="86" spans="1:12" s="11" customFormat="1" ht="12.75" x14ac:dyDescent="0.2">
      <c r="B86" s="45"/>
      <c r="C86" s="46"/>
      <c r="D86" s="7"/>
      <c r="E86" s="7"/>
      <c r="F86" s="47"/>
      <c r="G86" s="73">
        <v>702675</v>
      </c>
      <c r="H86" s="7"/>
      <c r="I86" s="10"/>
    </row>
    <row r="87" spans="1:12" s="11" customFormat="1" ht="12.75" x14ac:dyDescent="0.2">
      <c r="B87" s="11" t="s">
        <v>22</v>
      </c>
      <c r="I87" s="10"/>
      <c r="J87" s="10"/>
      <c r="K87" s="10"/>
    </row>
    <row r="88" spans="1:12" s="11" customFormat="1" ht="12.75" x14ac:dyDescent="0.2">
      <c r="B88" s="97"/>
      <c r="C88" s="98"/>
      <c r="D88" s="98"/>
      <c r="E88" s="98"/>
      <c r="F88" s="98"/>
      <c r="G88" s="98"/>
      <c r="H88" s="99"/>
      <c r="I88" s="10"/>
      <c r="J88" s="10"/>
      <c r="K88" s="10"/>
    </row>
    <row r="89" spans="1:12" s="11" customFormat="1" ht="12.75" x14ac:dyDescent="0.2"/>
    <row r="90" spans="1:12" s="11" customFormat="1" ht="12.75" x14ac:dyDescent="0.2">
      <c r="A90" s="10" t="s">
        <v>59</v>
      </c>
      <c r="B90" s="10"/>
      <c r="C90" s="10"/>
    </row>
    <row r="91" spans="1:12" s="11" customFormat="1" ht="12.75" x14ac:dyDescent="0.2">
      <c r="A91" s="10"/>
      <c r="B91" s="16"/>
      <c r="C91" s="10"/>
      <c r="D91" s="10"/>
      <c r="E91" s="10"/>
      <c r="F91" s="10"/>
      <c r="G91" s="10"/>
      <c r="H91" s="10"/>
      <c r="I91" s="10"/>
      <c r="J91" s="10"/>
      <c r="K91" s="10"/>
      <c r="L91" s="10"/>
    </row>
    <row r="92" spans="1:12" s="11" customFormat="1" ht="12.75" x14ac:dyDescent="0.2">
      <c r="A92" s="10"/>
      <c r="B92" s="10"/>
      <c r="C92" s="10"/>
      <c r="D92" s="10"/>
      <c r="E92" s="10"/>
      <c r="F92" s="10"/>
      <c r="G92" s="10"/>
      <c r="H92" s="10"/>
      <c r="I92" s="10"/>
      <c r="J92" s="10"/>
      <c r="K92" s="10"/>
      <c r="L92" s="10"/>
    </row>
    <row r="93" spans="1:12" s="11" customFormat="1" ht="12.75" x14ac:dyDescent="0.2">
      <c r="A93" s="18" t="s">
        <v>69</v>
      </c>
      <c r="B93" s="19"/>
      <c r="C93" s="19"/>
      <c r="D93" s="19"/>
      <c r="E93" s="19"/>
      <c r="F93" s="19"/>
      <c r="G93" s="19"/>
      <c r="H93" s="19"/>
      <c r="I93" s="19"/>
      <c r="J93" s="19"/>
      <c r="K93" s="19"/>
      <c r="L93" s="20"/>
    </row>
    <row r="94" spans="1:12" s="11" customFormat="1" ht="12.75" x14ac:dyDescent="0.2">
      <c r="A94" s="21"/>
      <c r="L94" s="41"/>
    </row>
    <row r="95" spans="1:12" s="11" customFormat="1" ht="12.75" x14ac:dyDescent="0.2">
      <c r="A95" s="22" t="s">
        <v>11</v>
      </c>
      <c r="B95" s="10"/>
      <c r="C95" s="10"/>
      <c r="D95" s="10"/>
      <c r="E95" s="100">
        <f>F3</f>
        <v>0</v>
      </c>
      <c r="F95" s="101"/>
      <c r="G95" s="101"/>
      <c r="H95" s="101"/>
      <c r="I95" s="101"/>
      <c r="J95" s="101"/>
      <c r="K95" s="102"/>
      <c r="L95" s="10"/>
    </row>
    <row r="96" spans="1:12" s="11" customFormat="1" ht="12.75" x14ac:dyDescent="0.2">
      <c r="A96" s="22" t="s">
        <v>6</v>
      </c>
      <c r="B96" s="10"/>
      <c r="C96" s="10"/>
      <c r="D96" s="10"/>
      <c r="E96" s="97"/>
      <c r="F96" s="98"/>
      <c r="G96" s="98"/>
      <c r="H96" s="98"/>
      <c r="I96" s="98"/>
      <c r="J96" s="98"/>
      <c r="K96" s="99"/>
      <c r="L96" s="10"/>
    </row>
    <row r="97" spans="1:12" s="11" customFormat="1" ht="12.75" x14ac:dyDescent="0.2">
      <c r="A97" s="22" t="s">
        <v>7</v>
      </c>
      <c r="B97" s="10"/>
      <c r="C97" s="10"/>
      <c r="D97" s="10"/>
      <c r="E97" s="97" t="s">
        <v>8</v>
      </c>
      <c r="F97" s="98"/>
      <c r="G97" s="98"/>
      <c r="H97" s="98"/>
      <c r="I97" s="98"/>
      <c r="J97" s="98"/>
      <c r="K97" s="99"/>
      <c r="L97" s="10"/>
    </row>
    <row r="98" spans="1:12" s="11" customFormat="1" ht="45.75" customHeight="1" x14ac:dyDescent="0.2">
      <c r="A98" s="22" t="s">
        <v>31</v>
      </c>
      <c r="B98" s="14"/>
      <c r="C98" s="14"/>
      <c r="D98" s="10"/>
      <c r="E98" s="90"/>
      <c r="F98" s="91"/>
      <c r="G98" s="91"/>
      <c r="H98" s="91"/>
      <c r="I98" s="91"/>
      <c r="J98" s="91"/>
      <c r="K98" s="92"/>
      <c r="L98" s="10"/>
    </row>
    <row r="99" spans="1:12" s="11" customFormat="1" ht="12.75" x14ac:dyDescent="0.2">
      <c r="A99" s="22" t="s">
        <v>12</v>
      </c>
      <c r="B99" s="10"/>
      <c r="C99" s="10"/>
      <c r="D99" s="10"/>
      <c r="E99" s="97" t="s">
        <v>9</v>
      </c>
      <c r="F99" s="98"/>
      <c r="G99" s="98"/>
      <c r="H99" s="98"/>
      <c r="I99" s="98"/>
      <c r="J99" s="98"/>
      <c r="K99" s="99"/>
      <c r="L99" s="10"/>
    </row>
    <row r="100" spans="1:12" s="11" customFormat="1" ht="12.75" x14ac:dyDescent="0.2">
      <c r="A100" s="22" t="s">
        <v>10</v>
      </c>
      <c r="B100" s="10"/>
      <c r="C100" s="10"/>
      <c r="D100" s="10"/>
      <c r="E100" s="97"/>
      <c r="F100" s="98"/>
      <c r="G100" s="98"/>
      <c r="H100" s="98"/>
      <c r="I100" s="98"/>
      <c r="J100" s="98"/>
      <c r="K100" s="99"/>
      <c r="L100" s="10"/>
    </row>
    <row r="101" spans="1:12" s="11" customFormat="1" ht="12.75" x14ac:dyDescent="0.2">
      <c r="A101" s="22" t="s">
        <v>13</v>
      </c>
      <c r="B101" s="10"/>
      <c r="C101" s="10"/>
      <c r="D101" s="10"/>
      <c r="E101" s="97"/>
      <c r="F101" s="98"/>
      <c r="G101" s="98"/>
      <c r="H101" s="98"/>
      <c r="I101" s="98"/>
      <c r="J101" s="98"/>
      <c r="K101" s="99"/>
      <c r="L101" s="10"/>
    </row>
    <row r="102" spans="1:12" s="11" customFormat="1" ht="12.75" x14ac:dyDescent="0.2">
      <c r="A102" s="22" t="s">
        <v>14</v>
      </c>
      <c r="B102" s="10"/>
      <c r="C102" s="10"/>
      <c r="D102" s="10"/>
      <c r="E102" s="105"/>
      <c r="F102" s="106"/>
      <c r="G102" s="106"/>
      <c r="H102" s="106"/>
      <c r="I102" s="106"/>
      <c r="J102" s="106"/>
      <c r="K102" s="107"/>
      <c r="L102" s="10"/>
    </row>
    <row r="103" spans="1:12" s="11" customFormat="1" ht="12.75" x14ac:dyDescent="0.2">
      <c r="A103" s="22" t="s">
        <v>15</v>
      </c>
      <c r="B103" s="10"/>
      <c r="C103" s="10"/>
      <c r="D103" s="10"/>
      <c r="E103" s="97"/>
      <c r="F103" s="98"/>
      <c r="G103" s="98"/>
      <c r="H103" s="98"/>
      <c r="I103" s="98"/>
      <c r="J103" s="98"/>
      <c r="K103" s="99"/>
      <c r="L103" s="10"/>
    </row>
    <row r="104" spans="1:12" s="11" customFormat="1" ht="30" customHeight="1" x14ac:dyDescent="0.2">
      <c r="A104" s="103" t="s">
        <v>32</v>
      </c>
      <c r="B104" s="103"/>
      <c r="C104" s="103"/>
      <c r="D104" s="104"/>
      <c r="E104" s="97"/>
      <c r="F104" s="98"/>
      <c r="G104" s="98"/>
      <c r="H104" s="98"/>
      <c r="I104" s="98"/>
      <c r="J104" s="98"/>
      <c r="K104" s="99"/>
      <c r="L104" s="10"/>
    </row>
    <row r="105" spans="1:12" s="11" customFormat="1" ht="12.75" x14ac:dyDescent="0.2">
      <c r="A105" s="10"/>
      <c r="B105" s="16"/>
      <c r="C105" s="10"/>
      <c r="D105" s="10"/>
      <c r="E105" s="10"/>
      <c r="F105" s="10"/>
      <c r="G105" s="10"/>
      <c r="H105" s="10"/>
      <c r="I105" s="10"/>
      <c r="J105" s="10"/>
      <c r="K105" s="10"/>
      <c r="L105" s="10"/>
    </row>
    <row r="106" spans="1:12" s="11" customFormat="1" ht="12.75" x14ac:dyDescent="0.2">
      <c r="A106" s="10" t="str">
        <f>IF(E75="Yes","As the payment must go through Faculty/Institute HR, please also complete the following forms:","")</f>
        <v/>
      </c>
      <c r="B106" s="16"/>
      <c r="C106" s="10"/>
      <c r="D106" s="10"/>
      <c r="E106" s="10"/>
      <c r="F106" s="10"/>
      <c r="G106" s="10"/>
      <c r="H106" s="10"/>
      <c r="I106" s="10"/>
      <c r="J106" s="10"/>
      <c r="K106" s="10"/>
      <c r="L106" s="10"/>
    </row>
    <row r="107" spans="1:12" s="11" customFormat="1" ht="12.75" x14ac:dyDescent="0.2">
      <c r="A107" s="10" t="str">
        <f>IF(E75="Yes","     - A HR Occupational Trainee form - see here - ","")</f>
        <v/>
      </c>
      <c r="B107" s="16"/>
      <c r="C107" s="10"/>
      <c r="D107" s="10"/>
      <c r="E107" s="60" t="str">
        <f>IF(E75="Yes","http://www.uq.edu.au/shared/resources/personnel/recruitment/VisitingAcad-appt.doc","")</f>
        <v/>
      </c>
      <c r="F107" s="10"/>
      <c r="G107" s="10"/>
      <c r="H107" s="10"/>
      <c r="I107" s="10"/>
      <c r="J107" s="10"/>
      <c r="K107" s="10"/>
      <c r="L107" s="10"/>
    </row>
    <row r="108" spans="1:12" s="11" customFormat="1" ht="12.75" x14ac:dyDescent="0.2">
      <c r="A108" s="10" t="str">
        <f>IF(E75="Yes","     - A Tax File Declaration form. ","")</f>
        <v/>
      </c>
      <c r="B108" s="16"/>
      <c r="C108" s="10"/>
      <c r="D108" s="10"/>
      <c r="E108" s="10"/>
      <c r="F108" s="10"/>
      <c r="G108" s="10"/>
      <c r="H108" s="10"/>
      <c r="I108" s="10"/>
      <c r="J108" s="10"/>
      <c r="K108" s="10"/>
      <c r="L108" s="10"/>
    </row>
    <row r="109" spans="1:12" s="11" customFormat="1" ht="12.75" x14ac:dyDescent="0.2">
      <c r="A109" s="10"/>
      <c r="B109" s="16"/>
      <c r="C109" s="10"/>
      <c r="D109" s="10"/>
      <c r="E109" s="10"/>
      <c r="F109" s="10"/>
      <c r="G109" s="10"/>
      <c r="H109" s="10"/>
      <c r="I109" s="10"/>
      <c r="J109" s="10"/>
      <c r="K109" s="10"/>
      <c r="L109" s="10"/>
    </row>
    <row r="110" spans="1:12" s="11" customFormat="1" ht="12.75" x14ac:dyDescent="0.2">
      <c r="A110" s="18" t="s">
        <v>27</v>
      </c>
      <c r="B110" s="19"/>
      <c r="C110" s="19"/>
      <c r="D110" s="19"/>
      <c r="E110" s="19"/>
      <c r="F110" s="19"/>
      <c r="G110" s="19"/>
      <c r="H110" s="19"/>
      <c r="I110" s="19"/>
      <c r="J110" s="19"/>
      <c r="K110" s="19"/>
      <c r="L110" s="20"/>
    </row>
    <row r="111" spans="1:12" s="11" customFormat="1" ht="12.75" x14ac:dyDescent="0.2">
      <c r="A111" s="87" t="s">
        <v>39</v>
      </c>
      <c r="B111" s="87"/>
      <c r="C111" s="87"/>
      <c r="D111" s="87"/>
      <c r="E111" s="87"/>
      <c r="F111" s="87"/>
      <c r="G111" s="87"/>
      <c r="H111" s="87"/>
      <c r="I111" s="87"/>
      <c r="J111" s="87"/>
      <c r="K111" s="87"/>
      <c r="L111" s="87"/>
    </row>
    <row r="112" spans="1:12" s="11" customFormat="1" ht="31.5" customHeight="1" x14ac:dyDescent="0.2">
      <c r="A112" s="87"/>
      <c r="B112" s="87"/>
      <c r="C112" s="87"/>
      <c r="D112" s="87"/>
      <c r="E112" s="87"/>
      <c r="F112" s="87"/>
      <c r="G112" s="87"/>
      <c r="H112" s="87"/>
      <c r="I112" s="87"/>
      <c r="J112" s="87"/>
      <c r="K112" s="87"/>
      <c r="L112" s="87"/>
    </row>
    <row r="113" spans="1:12" s="11" customFormat="1" ht="12.75" x14ac:dyDescent="0.2">
      <c r="C113" s="48" t="s">
        <v>36</v>
      </c>
      <c r="D113" s="49"/>
      <c r="E113" s="50"/>
      <c r="F113" s="51" t="s">
        <v>38</v>
      </c>
      <c r="G113" s="52"/>
      <c r="H113" s="53"/>
      <c r="I113" s="51" t="s">
        <v>37</v>
      </c>
      <c r="J113" s="50"/>
      <c r="L113" s="41"/>
    </row>
    <row r="114" spans="1:12" s="11" customFormat="1" ht="12.75" x14ac:dyDescent="0.2">
      <c r="A114" s="21" t="s">
        <v>40</v>
      </c>
      <c r="C114" s="54"/>
      <c r="D114" s="55"/>
      <c r="E114" s="56"/>
      <c r="F114" s="54"/>
      <c r="G114" s="55"/>
      <c r="H114" s="56"/>
      <c r="I114" s="54"/>
      <c r="J114" s="56"/>
      <c r="L114" s="41"/>
    </row>
    <row r="115" spans="1:12" s="11" customFormat="1" ht="12.75" x14ac:dyDescent="0.2">
      <c r="A115" s="21" t="s">
        <v>41</v>
      </c>
      <c r="C115" s="54"/>
      <c r="D115" s="55"/>
      <c r="E115" s="56"/>
      <c r="F115" s="54"/>
      <c r="G115" s="55"/>
      <c r="H115" s="56"/>
      <c r="I115" s="54"/>
      <c r="J115" s="56"/>
      <c r="L115" s="41"/>
    </row>
    <row r="116" spans="1:12" s="11" customFormat="1" ht="30" customHeight="1" x14ac:dyDescent="0.2">
      <c r="A116" s="42" t="s">
        <v>42</v>
      </c>
      <c r="B116" s="43"/>
      <c r="C116" s="57"/>
      <c r="D116" s="58"/>
      <c r="E116" s="4"/>
      <c r="F116" s="5"/>
      <c r="G116" s="6"/>
      <c r="H116" s="4"/>
      <c r="I116" s="5"/>
      <c r="J116" s="4"/>
      <c r="K116" s="44"/>
    </row>
    <row r="117" spans="1:12" s="11" customFormat="1" ht="12.75" x14ac:dyDescent="0.2">
      <c r="A117" s="10"/>
      <c r="B117" s="10"/>
      <c r="C117" s="10"/>
      <c r="D117" s="10"/>
      <c r="E117" s="10"/>
      <c r="F117" s="10"/>
      <c r="G117" s="10"/>
      <c r="H117" s="10"/>
      <c r="I117" s="10"/>
      <c r="J117" s="10"/>
      <c r="K117" s="10"/>
      <c r="L117" s="10"/>
    </row>
  </sheetData>
  <sheetProtection algorithmName="SHA-512" hashValue="7Gzrqj0Wwo+SHEAWd9f7ugwLAoqta1Pu1jLlVopooof9lV7sCFh4o2rkoSQl4ZOshxcHS6Gmxr0OMsIhd91+8A==" saltValue="94t70KfRK3AXYO3sYHD7UQ==" spinCount="100000" sheet="1" objects="1" scenarios="1"/>
  <mergeCells count="31">
    <mergeCell ref="E60:F60"/>
    <mergeCell ref="E63:F63"/>
    <mergeCell ref="E64:F64"/>
    <mergeCell ref="C39:L40"/>
    <mergeCell ref="E98:K98"/>
    <mergeCell ref="E76:F76"/>
    <mergeCell ref="E77:F77"/>
    <mergeCell ref="E97:K97"/>
    <mergeCell ref="A104:D104"/>
    <mergeCell ref="E99:K99"/>
    <mergeCell ref="E100:K100"/>
    <mergeCell ref="E101:K101"/>
    <mergeCell ref="E102:K102"/>
    <mergeCell ref="E103:K103"/>
    <mergeCell ref="E104:K104"/>
    <mergeCell ref="F3:J3"/>
    <mergeCell ref="A1:I1"/>
    <mergeCell ref="A38:K38"/>
    <mergeCell ref="A111:L112"/>
    <mergeCell ref="E58:F58"/>
    <mergeCell ref="E49:L49"/>
    <mergeCell ref="E52:F52"/>
    <mergeCell ref="E53:F53"/>
    <mergeCell ref="E70:H70"/>
    <mergeCell ref="E69:H69"/>
    <mergeCell ref="E71:H71"/>
    <mergeCell ref="E72:H72"/>
    <mergeCell ref="E68:H68"/>
    <mergeCell ref="B88:H88"/>
    <mergeCell ref="E95:K95"/>
    <mergeCell ref="E96:K96"/>
  </mergeCells>
  <hyperlinks>
    <hyperlink ref="E107" r:id="rId1" display="http://www.uq.edu.au/shared/resources/personnel/recruitment/VisitingAcad-appt.doc"/>
    <hyperlink ref="L38" r:id="rId2" display="https://www.education.gov.au/research-training-program"/>
  </hyperlinks>
  <pageMargins left="0.7" right="0.7" top="0.75" bottom="0.75" header="0.3" footer="0.3"/>
  <pageSetup paperSize="9" scale="66" orientation="portrait" r:id="rId3"/>
  <rowBreaks count="1" manualBreakCount="1">
    <brk id="78" max="11"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Sheet2!$B$4:$B$6</xm:f>
          </x14:formula1>
          <xm:sqref>B24 B39 B43 B33 B30 B27 B36</xm:sqref>
        </x14:dataValidation>
        <x14:dataValidation type="list" allowBlank="1" showInputMessage="1" showErrorMessage="1">
          <x14:formula1>
            <xm:f>Sheet2!$B$25:$B$28</xm:f>
          </x14:formula1>
          <xm:sqref>E68:H68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0"/>
  <sheetViews>
    <sheetView workbookViewId="0"/>
  </sheetViews>
  <sheetFormatPr defaultRowHeight="11.25" x14ac:dyDescent="0.2"/>
  <cols>
    <col min="1" max="1" width="9.140625" style="3" customWidth="1"/>
    <col min="2" max="2" width="19" style="3" hidden="1" customWidth="1"/>
    <col min="3" max="3" width="17.28515625" style="3" hidden="1" customWidth="1"/>
    <col min="4" max="4" width="15.28515625" style="3" hidden="1" customWidth="1"/>
    <col min="5" max="5" width="7.5703125" style="3" hidden="1" customWidth="1"/>
    <col min="6" max="6" width="4.42578125" style="3" hidden="1" customWidth="1"/>
    <col min="7" max="8" width="4.42578125" style="3" customWidth="1"/>
    <col min="9" max="16384" width="9.140625" style="3"/>
  </cols>
  <sheetData>
    <row r="3" spans="2:4" x14ac:dyDescent="0.2">
      <c r="B3" s="2"/>
    </row>
    <row r="4" spans="2:4" x14ac:dyDescent="0.2">
      <c r="B4" s="2"/>
    </row>
    <row r="5" spans="2:4" x14ac:dyDescent="0.2">
      <c r="B5" s="2" t="s">
        <v>23</v>
      </c>
    </row>
    <row r="6" spans="2:4" x14ac:dyDescent="0.2">
      <c r="B6" s="2" t="s">
        <v>2</v>
      </c>
    </row>
    <row r="9" spans="2:4" ht="58.5" x14ac:dyDescent="0.25">
      <c r="B9" s="66" t="s">
        <v>79</v>
      </c>
      <c r="C9"/>
      <c r="D9"/>
    </row>
    <row r="10" spans="2:4" ht="15" x14ac:dyDescent="0.25">
      <c r="B10"/>
      <c r="C10"/>
      <c r="D10"/>
    </row>
    <row r="11" spans="2:4" ht="15" x14ac:dyDescent="0.25">
      <c r="B11"/>
      <c r="C11"/>
      <c r="D11"/>
    </row>
    <row r="12" spans="2:4" ht="15" x14ac:dyDescent="0.25">
      <c r="B12" s="111" t="s">
        <v>80</v>
      </c>
      <c r="C12" s="112"/>
      <c r="D12" s="112"/>
    </row>
    <row r="13" spans="2:4" ht="51.75" thickBot="1" x14ac:dyDescent="0.25">
      <c r="B13" s="67" t="s">
        <v>51</v>
      </c>
      <c r="C13" s="67" t="s">
        <v>60</v>
      </c>
      <c r="D13" s="67"/>
    </row>
    <row r="14" spans="2:4" ht="14.25" thickTop="1" thickBot="1" x14ac:dyDescent="0.25">
      <c r="B14" s="68">
        <v>2018</v>
      </c>
      <c r="C14" s="69">
        <v>27082</v>
      </c>
      <c r="D14" s="69">
        <f>C14/365</f>
        <v>74.197260273972603</v>
      </c>
    </row>
    <row r="15" spans="2:4" ht="13.5" thickBot="1" x14ac:dyDescent="0.25">
      <c r="B15" s="68">
        <v>2017</v>
      </c>
      <c r="C15" s="69">
        <v>26682</v>
      </c>
      <c r="D15" s="69">
        <f>C15/365</f>
        <v>73.101369863013701</v>
      </c>
    </row>
    <row r="16" spans="2:4" ht="13.5" thickBot="1" x14ac:dyDescent="0.25">
      <c r="B16" s="68">
        <v>2016</v>
      </c>
      <c r="C16" s="69">
        <v>26288</v>
      </c>
      <c r="D16" s="71">
        <f t="shared" ref="D16:D18" si="0">C16/365</f>
        <v>72.021917808219172</v>
      </c>
    </row>
    <row r="17" spans="2:4" ht="13.5" thickBot="1" x14ac:dyDescent="0.25">
      <c r="B17" s="70">
        <v>2015</v>
      </c>
      <c r="C17" s="71">
        <v>25849</v>
      </c>
      <c r="D17" s="69">
        <f t="shared" si="0"/>
        <v>70.819178082191783</v>
      </c>
    </row>
    <row r="18" spans="2:4" ht="13.5" thickBot="1" x14ac:dyDescent="0.25">
      <c r="B18" s="68">
        <v>2014</v>
      </c>
      <c r="C18" s="69">
        <v>25392</v>
      </c>
      <c r="D18" s="71">
        <f t="shared" si="0"/>
        <v>69.567123287671237</v>
      </c>
    </row>
    <row r="24" spans="2:4" ht="12.75" x14ac:dyDescent="0.2">
      <c r="B24" s="1" t="s">
        <v>24</v>
      </c>
      <c r="C24" s="1"/>
      <c r="D24" s="1" t="s">
        <v>78</v>
      </c>
    </row>
    <row r="25" spans="2:4" ht="12.75" x14ac:dyDescent="0.2">
      <c r="B25" s="1"/>
      <c r="C25" s="1"/>
      <c r="D25" s="1"/>
    </row>
    <row r="26" spans="2:4" ht="12.75" x14ac:dyDescent="0.2">
      <c r="B26" s="1" t="s">
        <v>48</v>
      </c>
      <c r="C26" s="1"/>
      <c r="D26" s="1">
        <v>0</v>
      </c>
    </row>
    <row r="27" spans="2:4" ht="12.75" x14ac:dyDescent="0.2">
      <c r="B27" s="1" t="s">
        <v>4</v>
      </c>
      <c r="C27" s="1"/>
      <c r="D27" s="1">
        <v>175</v>
      </c>
    </row>
    <row r="28" spans="2:4" ht="12.75" x14ac:dyDescent="0.2">
      <c r="B28" s="1" t="s">
        <v>5</v>
      </c>
      <c r="C28" s="1"/>
      <c r="D28" s="1">
        <f>D27/2</f>
        <v>87.5</v>
      </c>
    </row>
    <row r="29" spans="2:4" ht="12.75" x14ac:dyDescent="0.2">
      <c r="B29" s="1" t="s">
        <v>0</v>
      </c>
      <c r="C29" s="1"/>
      <c r="D29" s="1">
        <v>111.35</v>
      </c>
    </row>
    <row r="30" spans="2:4" ht="12.75" x14ac:dyDescent="0.2">
      <c r="B30" s="1" t="s">
        <v>1</v>
      </c>
      <c r="C30" s="1"/>
      <c r="D30" s="1">
        <v>19.7</v>
      </c>
    </row>
  </sheetData>
  <sheetProtection algorithmName="SHA-512" hashValue="GtsTfq20dP7US27xq0/+i/oKpdVxZN4kgsXCgsOTRNjF8JgxHjaXuHUNk/VlZyZ+UrTB5XZssyatKjntQXUScg==" saltValue="r6NAFEbCzvgRq07KJLIqFA==" spinCount="100000" sheet="1" objects="1" scenarios="1"/>
  <mergeCells count="1">
    <mergeCell ref="B12:D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Sutjiawan</dc:creator>
  <cp:lastModifiedBy>John Leyland</cp:lastModifiedBy>
  <cp:lastPrinted>2015-08-26T00:43:19Z</cp:lastPrinted>
  <dcterms:created xsi:type="dcterms:W3CDTF">2014-10-24T04:48:52Z</dcterms:created>
  <dcterms:modified xsi:type="dcterms:W3CDTF">2018-07-10T04:11:49Z</dcterms:modified>
</cp:coreProperties>
</file>