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uqrcoop6\Desktop\Timesheets\"/>
    </mc:Choice>
  </mc:AlternateContent>
  <bookViews>
    <workbookView xWindow="0" yWindow="0" windowWidth="19170" windowHeight="5250" tabRatio="853"/>
  </bookViews>
  <sheets>
    <sheet name="21Dec-3Jan20" sheetId="40" r:id="rId1"/>
    <sheet name="4Jan-17Jan" sheetId="14" r:id="rId2"/>
    <sheet name="18Jan-31Jan" sheetId="15" r:id="rId3"/>
    <sheet name="1Feb-14Feb" sheetId="16" r:id="rId4"/>
    <sheet name="15Feb-28Feb" sheetId="17" r:id="rId5"/>
    <sheet name="29Feb-13Mar" sheetId="18" r:id="rId6"/>
    <sheet name="14Mar-27Mar" sheetId="19" r:id="rId7"/>
    <sheet name="28Mar-10Apr" sheetId="20" r:id="rId8"/>
    <sheet name="11Apr-24Apr" sheetId="21" r:id="rId9"/>
    <sheet name="26Apr-8May" sheetId="22" r:id="rId10"/>
    <sheet name="9May-22May" sheetId="23" r:id="rId11"/>
    <sheet name="23May-5Jun" sheetId="24" r:id="rId12"/>
    <sheet name="6Jun-19Jun" sheetId="25" r:id="rId13"/>
    <sheet name="20Jun-3Jul" sheetId="26" r:id="rId14"/>
    <sheet name="4Jul-17Jul" sheetId="27" r:id="rId15"/>
    <sheet name="18Jul-31Jul" sheetId="28" r:id="rId16"/>
    <sheet name="1Aug-14Aug" sheetId="29" r:id="rId17"/>
    <sheet name="15Aug-28Aug" sheetId="30" r:id="rId18"/>
    <sheet name="29Aug-11Sep" sheetId="31" r:id="rId19"/>
    <sheet name="12Sep-25Sep" sheetId="32" r:id="rId20"/>
    <sheet name="26Sep-9Oct" sheetId="33" r:id="rId21"/>
    <sheet name="10Oct-23Oct" sheetId="34" r:id="rId22"/>
    <sheet name="24Oct-6Nov" sheetId="35" r:id="rId23"/>
    <sheet name="7Nov-20Nov" sheetId="36" r:id="rId24"/>
    <sheet name="21Nov-4Dec" sheetId="37" r:id="rId25"/>
    <sheet name="5Dec-18Dec" sheetId="38" r:id="rId26"/>
    <sheet name="19Dec-1Jan" sheetId="39" r:id="rId27"/>
  </sheets>
  <definedNames>
    <definedName name="_xlnm.Print_Titles" localSheetId="21">'10Oct-23Oct'!$B:$B</definedName>
    <definedName name="_xlnm.Print_Titles" localSheetId="8">'11Apr-24Apr'!$B:$B</definedName>
    <definedName name="_xlnm.Print_Titles" localSheetId="19">'12Sep-25Sep'!$B:$B</definedName>
    <definedName name="_xlnm.Print_Titles" localSheetId="6">'14Mar-27Mar'!$B:$B</definedName>
    <definedName name="_xlnm.Print_Titles" localSheetId="17">'15Aug-28Aug'!$B:$B</definedName>
    <definedName name="_xlnm.Print_Titles" localSheetId="4">'15Feb-28Feb'!$B:$B</definedName>
    <definedName name="_xlnm.Print_Titles" localSheetId="2">'18Jan-31Jan'!$B:$B</definedName>
    <definedName name="_xlnm.Print_Titles" localSheetId="15">'18Jul-31Jul'!$B:$B</definedName>
    <definedName name="_xlnm.Print_Titles" localSheetId="26">'19Dec-1Jan'!$B:$B</definedName>
    <definedName name="_xlnm.Print_Titles" localSheetId="16">'1Aug-14Aug'!$B:$B</definedName>
    <definedName name="_xlnm.Print_Titles" localSheetId="3">'1Feb-14Feb'!$B:$B</definedName>
    <definedName name="_xlnm.Print_Titles" localSheetId="13">'20Jun-3Jul'!$B:$B</definedName>
    <definedName name="_xlnm.Print_Titles" localSheetId="0">'21Dec-3Jan20'!$B:$B</definedName>
    <definedName name="_xlnm.Print_Titles" localSheetId="24">'21Nov-4Dec'!$B:$B</definedName>
    <definedName name="_xlnm.Print_Titles" localSheetId="11">'23May-5Jun'!$B:$B</definedName>
    <definedName name="_xlnm.Print_Titles" localSheetId="22">'24Oct-6Nov'!$B:$B</definedName>
    <definedName name="_xlnm.Print_Titles" localSheetId="9">'26Apr-8May'!$B:$B</definedName>
    <definedName name="_xlnm.Print_Titles" localSheetId="20">'26Sep-9Oct'!$B:$B</definedName>
    <definedName name="_xlnm.Print_Titles" localSheetId="7">'28Mar-10Apr'!$B:$B</definedName>
    <definedName name="_xlnm.Print_Titles" localSheetId="18">'29Aug-11Sep'!$B:$B</definedName>
    <definedName name="_xlnm.Print_Titles" localSheetId="5">'29Feb-13Mar'!$B:$B</definedName>
    <definedName name="_xlnm.Print_Titles" localSheetId="1">'4Jan-17Jan'!$B:$B</definedName>
    <definedName name="_xlnm.Print_Titles" localSheetId="14">'4Jul-17Jul'!$B:$B</definedName>
    <definedName name="_xlnm.Print_Titles" localSheetId="25">'5Dec-18Dec'!$B:$B</definedName>
    <definedName name="_xlnm.Print_Titles" localSheetId="12">'6Jun-19Jun'!$B:$B</definedName>
    <definedName name="_xlnm.Print_Titles" localSheetId="23">'7Nov-20Nov'!$B:$B</definedName>
    <definedName name="_xlnm.Print_Titles" localSheetId="10">'9May-22May'!$B:$B</definedName>
  </definedNames>
  <calcPr calcId="162913"/>
</workbook>
</file>

<file path=xl/calcChain.xml><?xml version="1.0" encoding="utf-8"?>
<calcChain xmlns="http://schemas.openxmlformats.org/spreadsheetml/2006/main">
  <c r="K62" i="40" l="1"/>
  <c r="D2" i="14" l="1"/>
  <c r="D2" i="15" s="1"/>
  <c r="C7" i="15" l="1"/>
  <c r="G4" i="14"/>
  <c r="G4" i="15" s="1"/>
  <c r="G4" i="16" s="1"/>
  <c r="G4" i="17" s="1"/>
  <c r="G4" i="18" s="1"/>
  <c r="G4" i="19" s="1"/>
  <c r="G4" i="20" s="1"/>
  <c r="G4" i="21" s="1"/>
  <c r="G4" i="22" s="1"/>
  <c r="G4" i="23" s="1"/>
  <c r="G4" i="24" s="1"/>
  <c r="G4" i="25" s="1"/>
  <c r="G4" i="26" s="1"/>
  <c r="G4" i="27" s="1"/>
  <c r="G4" i="28" s="1"/>
  <c r="G4" i="29" s="1"/>
  <c r="G4" i="30" s="1"/>
  <c r="G4" i="31" s="1"/>
  <c r="G4" i="32" s="1"/>
  <c r="G4" i="33" s="1"/>
  <c r="G4" i="34" s="1"/>
  <c r="G4" i="35" s="1"/>
  <c r="G4" i="36" s="1"/>
  <c r="G4" i="37" s="1"/>
  <c r="G4" i="38" s="1"/>
  <c r="G4" i="39" s="1"/>
  <c r="P8" i="14" l="1"/>
  <c r="O8" i="14"/>
  <c r="N8" i="14"/>
  <c r="M8" i="14"/>
  <c r="L8" i="14"/>
  <c r="K8" i="14"/>
  <c r="J8" i="14"/>
  <c r="I8" i="14"/>
  <c r="H8" i="14"/>
  <c r="G8" i="14"/>
  <c r="F8" i="14"/>
  <c r="F8" i="15" s="1"/>
  <c r="E8" i="14"/>
  <c r="E8" i="15" s="1"/>
  <c r="D8" i="14"/>
  <c r="C8" i="14"/>
  <c r="D5" i="14"/>
  <c r="D5" i="15" s="1"/>
  <c r="D4" i="14"/>
  <c r="D4" i="15" s="1"/>
  <c r="D3" i="14"/>
  <c r="D3" i="15" s="1"/>
  <c r="K79" i="40"/>
  <c r="K74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C68" i="40"/>
  <c r="P59" i="40"/>
  <c r="P62" i="40" s="1"/>
  <c r="O59" i="40"/>
  <c r="O62" i="40" s="1"/>
  <c r="N59" i="40"/>
  <c r="N62" i="40" s="1"/>
  <c r="M59" i="40"/>
  <c r="M62" i="40" s="1"/>
  <c r="L59" i="40"/>
  <c r="L62" i="40" s="1"/>
  <c r="K59" i="40"/>
  <c r="J59" i="40"/>
  <c r="J62" i="40" s="1"/>
  <c r="I59" i="40"/>
  <c r="I62" i="40" s="1"/>
  <c r="H59" i="40"/>
  <c r="H62" i="40" s="1"/>
  <c r="G59" i="40"/>
  <c r="G62" i="40" s="1"/>
  <c r="F59" i="40"/>
  <c r="F62" i="40" s="1"/>
  <c r="E59" i="40"/>
  <c r="E62" i="40" s="1"/>
  <c r="D59" i="40"/>
  <c r="D62" i="40" s="1"/>
  <c r="C59" i="40"/>
  <c r="C62" i="40" s="1"/>
  <c r="P53" i="40"/>
  <c r="P54" i="40" s="1"/>
  <c r="O53" i="40"/>
  <c r="O54" i="40" s="1"/>
  <c r="N53" i="40"/>
  <c r="N54" i="40" s="1"/>
  <c r="M53" i="40"/>
  <c r="M54" i="40" s="1"/>
  <c r="L53" i="40"/>
  <c r="L54" i="40" s="1"/>
  <c r="K53" i="40"/>
  <c r="K54" i="40" s="1"/>
  <c r="J53" i="40"/>
  <c r="J54" i="40" s="1"/>
  <c r="I53" i="40"/>
  <c r="I54" i="40" s="1"/>
  <c r="H53" i="40"/>
  <c r="H54" i="40" s="1"/>
  <c r="G53" i="40"/>
  <c r="G54" i="40" s="1"/>
  <c r="F53" i="40"/>
  <c r="F54" i="40" s="1"/>
  <c r="E53" i="40"/>
  <c r="E54" i="40" s="1"/>
  <c r="D53" i="40"/>
  <c r="D54" i="40" s="1"/>
  <c r="C53" i="40"/>
  <c r="C54" i="40" s="1"/>
  <c r="D50" i="40"/>
  <c r="D49" i="40"/>
  <c r="D48" i="40"/>
  <c r="D47" i="40"/>
  <c r="N40" i="40"/>
  <c r="N39" i="40"/>
  <c r="K76" i="40" s="1"/>
  <c r="K39" i="40"/>
  <c r="N38" i="40"/>
  <c r="N37" i="40"/>
  <c r="N36" i="40"/>
  <c r="C30" i="40"/>
  <c r="K36" i="40" s="1"/>
  <c r="P26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C26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P13" i="40"/>
  <c r="O13" i="40"/>
  <c r="N13" i="40"/>
  <c r="N19" i="40" s="1"/>
  <c r="M13" i="40"/>
  <c r="L13" i="40"/>
  <c r="K13" i="40"/>
  <c r="J13" i="40"/>
  <c r="J19" i="40" s="1"/>
  <c r="I13" i="40"/>
  <c r="I19" i="40" s="1"/>
  <c r="H13" i="40"/>
  <c r="G13" i="40"/>
  <c r="F13" i="40"/>
  <c r="F19" i="40" s="1"/>
  <c r="E13" i="40"/>
  <c r="D13" i="40"/>
  <c r="C13" i="40"/>
  <c r="C7" i="40"/>
  <c r="O52" i="40" s="1"/>
  <c r="M19" i="40" l="1"/>
  <c r="K75" i="40"/>
  <c r="E19" i="40"/>
  <c r="E29" i="40" s="1"/>
  <c r="C19" i="40"/>
  <c r="G19" i="40"/>
  <c r="K19" i="40"/>
  <c r="O19" i="40"/>
  <c r="O29" i="40" s="1"/>
  <c r="D19" i="40"/>
  <c r="D29" i="40" s="1"/>
  <c r="H19" i="40"/>
  <c r="L19" i="40"/>
  <c r="P19" i="40"/>
  <c r="P29" i="40" s="1"/>
  <c r="K77" i="40"/>
  <c r="K42" i="40" s="1"/>
  <c r="L4" i="14"/>
  <c r="K38" i="40"/>
  <c r="H52" i="40"/>
  <c r="P52" i="40"/>
  <c r="D7" i="40"/>
  <c r="I7" i="40"/>
  <c r="I52" i="40"/>
  <c r="H7" i="40"/>
  <c r="L7" i="40"/>
  <c r="D52" i="40"/>
  <c r="L52" i="40"/>
  <c r="P7" i="40"/>
  <c r="E7" i="40"/>
  <c r="F7" i="40"/>
  <c r="M7" i="40"/>
  <c r="E52" i="40"/>
  <c r="M52" i="40"/>
  <c r="F29" i="40"/>
  <c r="N29" i="40"/>
  <c r="K37" i="40"/>
  <c r="H29" i="40"/>
  <c r="L29" i="40"/>
  <c r="J29" i="40"/>
  <c r="G29" i="40"/>
  <c r="K29" i="40"/>
  <c r="I29" i="40"/>
  <c r="M29" i="40"/>
  <c r="J7" i="40"/>
  <c r="N7" i="40"/>
  <c r="F52" i="40"/>
  <c r="J52" i="40"/>
  <c r="N52" i="40"/>
  <c r="G7" i="40"/>
  <c r="K7" i="40"/>
  <c r="O7" i="40"/>
  <c r="C29" i="40"/>
  <c r="C52" i="40"/>
  <c r="G52" i="40"/>
  <c r="K52" i="40"/>
  <c r="K80" i="39"/>
  <c r="P69" i="39"/>
  <c r="O69" i="39"/>
  <c r="N69" i="39"/>
  <c r="M69" i="39"/>
  <c r="L69" i="39"/>
  <c r="K69" i="39"/>
  <c r="J69" i="39"/>
  <c r="I69" i="39"/>
  <c r="H69" i="39"/>
  <c r="G69" i="39"/>
  <c r="F69" i="39"/>
  <c r="E69" i="39"/>
  <c r="D69" i="39"/>
  <c r="C69" i="39"/>
  <c r="P60" i="39"/>
  <c r="P63" i="39" s="1"/>
  <c r="O60" i="39"/>
  <c r="O63" i="39" s="1"/>
  <c r="N60" i="39"/>
  <c r="N63" i="39" s="1"/>
  <c r="M60" i="39"/>
  <c r="M63" i="39" s="1"/>
  <c r="L60" i="39"/>
  <c r="L63" i="39" s="1"/>
  <c r="K60" i="39"/>
  <c r="K63" i="39" s="1"/>
  <c r="J60" i="39"/>
  <c r="J63" i="39" s="1"/>
  <c r="I60" i="39"/>
  <c r="I63" i="39" s="1"/>
  <c r="H60" i="39"/>
  <c r="H63" i="39" s="1"/>
  <c r="G60" i="39"/>
  <c r="G63" i="39" s="1"/>
  <c r="F60" i="39"/>
  <c r="F63" i="39" s="1"/>
  <c r="E60" i="39"/>
  <c r="E63" i="39" s="1"/>
  <c r="D60" i="39"/>
  <c r="D63" i="39" s="1"/>
  <c r="C60" i="39"/>
  <c r="C63" i="39" s="1"/>
  <c r="N40" i="39"/>
  <c r="N39" i="39"/>
  <c r="K77" i="39" s="1"/>
  <c r="N38" i="39"/>
  <c r="N37" i="39"/>
  <c r="N36" i="39"/>
  <c r="P26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P13" i="39"/>
  <c r="P19" i="39" s="1"/>
  <c r="O13" i="39"/>
  <c r="N13" i="39"/>
  <c r="M13" i="39"/>
  <c r="L13" i="39"/>
  <c r="L19" i="39" s="1"/>
  <c r="K13" i="39"/>
  <c r="J13" i="39"/>
  <c r="I13" i="39"/>
  <c r="H13" i="39"/>
  <c r="H19" i="39" s="1"/>
  <c r="G13" i="39"/>
  <c r="F13" i="39"/>
  <c r="E13" i="39"/>
  <c r="D13" i="39"/>
  <c r="D19" i="39" s="1"/>
  <c r="C13" i="39"/>
  <c r="K41" i="40" l="1"/>
  <c r="L2" i="14" s="1"/>
  <c r="E19" i="39"/>
  <c r="M19" i="39"/>
  <c r="I19" i="39"/>
  <c r="F19" i="39"/>
  <c r="J19" i="39"/>
  <c r="N19" i="39"/>
  <c r="O27" i="40"/>
  <c r="O31" i="40" s="1"/>
  <c r="M27" i="40"/>
  <c r="M31" i="40" s="1"/>
  <c r="G27" i="40"/>
  <c r="G31" i="40" s="1"/>
  <c r="H27" i="40"/>
  <c r="H31" i="40" s="1"/>
  <c r="N27" i="40"/>
  <c r="N31" i="40" s="1"/>
  <c r="E27" i="40"/>
  <c r="E31" i="40" s="1"/>
  <c r="P27" i="40"/>
  <c r="P31" i="40" s="1"/>
  <c r="K27" i="40"/>
  <c r="K31" i="40" s="1"/>
  <c r="L27" i="40"/>
  <c r="L31" i="40" s="1"/>
  <c r="C27" i="40"/>
  <c r="C31" i="40" s="1"/>
  <c r="C32" i="40" s="1"/>
  <c r="D30" i="40" s="1"/>
  <c r="I27" i="40"/>
  <c r="I31" i="40" s="1"/>
  <c r="J27" i="40"/>
  <c r="J31" i="40" s="1"/>
  <c r="D27" i="40"/>
  <c r="D31" i="40" s="1"/>
  <c r="F27" i="40"/>
  <c r="F31" i="40" s="1"/>
  <c r="C19" i="39"/>
  <c r="G19" i="39"/>
  <c r="K19" i="39"/>
  <c r="K37" i="39" s="1"/>
  <c r="O19" i="39"/>
  <c r="O29" i="39" s="1"/>
  <c r="K38" i="39"/>
  <c r="K76" i="39"/>
  <c r="F29" i="39"/>
  <c r="J29" i="39"/>
  <c r="N29" i="39"/>
  <c r="G29" i="39"/>
  <c r="K29" i="39"/>
  <c r="D29" i="39"/>
  <c r="H29" i="39"/>
  <c r="L29" i="39"/>
  <c r="P29" i="39"/>
  <c r="E29" i="39"/>
  <c r="I29" i="39"/>
  <c r="M29" i="39"/>
  <c r="C29" i="39"/>
  <c r="D32" i="40" l="1"/>
  <c r="E30" i="40" s="1"/>
  <c r="E32" i="40"/>
  <c r="F30" i="40" s="1"/>
  <c r="F32" i="40" s="1"/>
  <c r="G30" i="40" s="1"/>
  <c r="G32" i="40" s="1"/>
  <c r="H30" i="40" s="1"/>
  <c r="H32" i="40" s="1"/>
  <c r="I30" i="40" s="1"/>
  <c r="I32" i="40" s="1"/>
  <c r="J30" i="40" s="1"/>
  <c r="J32" i="40" s="1"/>
  <c r="K30" i="40" s="1"/>
  <c r="K32" i="40" s="1"/>
  <c r="L30" i="40" s="1"/>
  <c r="L32" i="40" s="1"/>
  <c r="M30" i="40" s="1"/>
  <c r="M32" i="40" s="1"/>
  <c r="N30" i="40" s="1"/>
  <c r="N32" i="40" s="1"/>
  <c r="O30" i="40" s="1"/>
  <c r="O32" i="40" s="1"/>
  <c r="P30" i="40" s="1"/>
  <c r="P32" i="40" s="1"/>
  <c r="N41" i="40"/>
  <c r="D8" i="19"/>
  <c r="D8" i="20" s="1"/>
  <c r="D8" i="21" s="1"/>
  <c r="D8" i="22" s="1"/>
  <c r="D8" i="23" s="1"/>
  <c r="D8" i="24" s="1"/>
  <c r="D8" i="25" s="1"/>
  <c r="D8" i="26" s="1"/>
  <c r="D8" i="27" s="1"/>
  <c r="D8" i="28" s="1"/>
  <c r="D8" i="29" s="1"/>
  <c r="D8" i="30" s="1"/>
  <c r="D8" i="31" s="1"/>
  <c r="D8" i="32" s="1"/>
  <c r="D8" i="33" s="1"/>
  <c r="D8" i="34" s="1"/>
  <c r="D8" i="35" s="1"/>
  <c r="D8" i="36" s="1"/>
  <c r="D8" i="37" s="1"/>
  <c r="C8" i="19"/>
  <c r="C8" i="20" s="1"/>
  <c r="C8" i="21" s="1"/>
  <c r="C8" i="22" s="1"/>
  <c r="C8" i="23" s="1"/>
  <c r="C8" i="24" s="1"/>
  <c r="C8" i="25" s="1"/>
  <c r="C8" i="26" s="1"/>
  <c r="C8" i="27" s="1"/>
  <c r="C8" i="28" s="1"/>
  <c r="C8" i="29" s="1"/>
  <c r="C8" i="30" s="1"/>
  <c r="C8" i="31" s="1"/>
  <c r="C8" i="32" s="1"/>
  <c r="C8" i="33" s="1"/>
  <c r="C8" i="34" s="1"/>
  <c r="C8" i="35" s="1"/>
  <c r="C8" i="36" s="1"/>
  <c r="C8" i="37" s="1"/>
  <c r="K8" i="15"/>
  <c r="K8" i="16" s="1"/>
  <c r="K8" i="17" s="1"/>
  <c r="K8" i="18" s="1"/>
  <c r="K8" i="19" s="1"/>
  <c r="K8" i="20" s="1"/>
  <c r="K8" i="21" s="1"/>
  <c r="K8" i="22" s="1"/>
  <c r="K8" i="23" s="1"/>
  <c r="K8" i="24" s="1"/>
  <c r="K8" i="25" s="1"/>
  <c r="K8" i="26" s="1"/>
  <c r="K8" i="27" s="1"/>
  <c r="K8" i="28" s="1"/>
  <c r="K8" i="29" s="1"/>
  <c r="K8" i="30" s="1"/>
  <c r="K8" i="31" s="1"/>
  <c r="K8" i="32" s="1"/>
  <c r="K8" i="33" s="1"/>
  <c r="K8" i="34" s="1"/>
  <c r="K8" i="35" s="1"/>
  <c r="K8" i="36" s="1"/>
  <c r="K8" i="37" s="1"/>
  <c r="F8" i="16"/>
  <c r="F8" i="17" s="1"/>
  <c r="F8" i="18" s="1"/>
  <c r="F8" i="19" s="1"/>
  <c r="F8" i="20" s="1"/>
  <c r="F8" i="21" s="1"/>
  <c r="F8" i="22" s="1"/>
  <c r="F8" i="23" s="1"/>
  <c r="F8" i="24" s="1"/>
  <c r="F8" i="25" s="1"/>
  <c r="F8" i="26" s="1"/>
  <c r="F8" i="27" s="1"/>
  <c r="F8" i="28" s="1"/>
  <c r="F8" i="29" s="1"/>
  <c r="F8" i="30" s="1"/>
  <c r="F8" i="31" s="1"/>
  <c r="F8" i="32" s="1"/>
  <c r="F8" i="33" s="1"/>
  <c r="F8" i="34" s="1"/>
  <c r="F8" i="35" s="1"/>
  <c r="F8" i="36" s="1"/>
  <c r="F8" i="37" s="1"/>
  <c r="G8" i="15"/>
  <c r="G8" i="16" s="1"/>
  <c r="G8" i="17" s="1"/>
  <c r="G8" i="18" s="1"/>
  <c r="G8" i="19" s="1"/>
  <c r="G8" i="20" s="1"/>
  <c r="G8" i="21" s="1"/>
  <c r="G8" i="22" s="1"/>
  <c r="G8" i="23" s="1"/>
  <c r="G8" i="24" s="1"/>
  <c r="G8" i="25" s="1"/>
  <c r="G8" i="26" s="1"/>
  <c r="G8" i="27" s="1"/>
  <c r="G8" i="28" s="1"/>
  <c r="G8" i="29" s="1"/>
  <c r="G8" i="30" s="1"/>
  <c r="G8" i="31" s="1"/>
  <c r="G8" i="32" s="1"/>
  <c r="G8" i="33" s="1"/>
  <c r="G8" i="34" s="1"/>
  <c r="G8" i="35" s="1"/>
  <c r="G8" i="36" s="1"/>
  <c r="G8" i="37" s="1"/>
  <c r="H8" i="15"/>
  <c r="H8" i="16" s="1"/>
  <c r="H8" i="17" s="1"/>
  <c r="H8" i="18" s="1"/>
  <c r="H8" i="19" s="1"/>
  <c r="H8" i="20" s="1"/>
  <c r="H8" i="21" s="1"/>
  <c r="H8" i="22" s="1"/>
  <c r="H8" i="23" s="1"/>
  <c r="H8" i="24" s="1"/>
  <c r="H8" i="25" s="1"/>
  <c r="H8" i="26" s="1"/>
  <c r="H8" i="27" s="1"/>
  <c r="H8" i="28" s="1"/>
  <c r="H8" i="29" s="1"/>
  <c r="H8" i="30" s="1"/>
  <c r="H8" i="31" s="1"/>
  <c r="H8" i="32" s="1"/>
  <c r="H8" i="33" s="1"/>
  <c r="H8" i="34" s="1"/>
  <c r="H8" i="35" s="1"/>
  <c r="H8" i="36" s="1"/>
  <c r="H8" i="37" s="1"/>
  <c r="I8" i="15"/>
  <c r="I8" i="16" s="1"/>
  <c r="I8" i="17" s="1"/>
  <c r="I8" i="18" s="1"/>
  <c r="I8" i="19" s="1"/>
  <c r="I8" i="20" s="1"/>
  <c r="I8" i="21" s="1"/>
  <c r="I8" i="22" s="1"/>
  <c r="I8" i="23" s="1"/>
  <c r="I8" i="24" s="1"/>
  <c r="I8" i="25" s="1"/>
  <c r="I8" i="26" s="1"/>
  <c r="I8" i="27" s="1"/>
  <c r="I8" i="28" s="1"/>
  <c r="I8" i="29" s="1"/>
  <c r="I8" i="30" s="1"/>
  <c r="I8" i="31" s="1"/>
  <c r="I8" i="32" s="1"/>
  <c r="I8" i="33" s="1"/>
  <c r="I8" i="34" s="1"/>
  <c r="I8" i="35" s="1"/>
  <c r="I8" i="36" s="1"/>
  <c r="I8" i="37" s="1"/>
  <c r="J8" i="15"/>
  <c r="J8" i="16" s="1"/>
  <c r="J8" i="17" s="1"/>
  <c r="J8" i="18" s="1"/>
  <c r="J8" i="19" s="1"/>
  <c r="J8" i="20" s="1"/>
  <c r="J8" i="21" s="1"/>
  <c r="J8" i="22" s="1"/>
  <c r="J8" i="23" s="1"/>
  <c r="J8" i="24" s="1"/>
  <c r="J8" i="25" s="1"/>
  <c r="J8" i="26" s="1"/>
  <c r="J8" i="27" s="1"/>
  <c r="J8" i="28" s="1"/>
  <c r="J8" i="29" s="1"/>
  <c r="J8" i="30" s="1"/>
  <c r="J8" i="31" s="1"/>
  <c r="J8" i="32" s="1"/>
  <c r="J8" i="33" s="1"/>
  <c r="J8" i="34" s="1"/>
  <c r="J8" i="35" s="1"/>
  <c r="J8" i="36" s="1"/>
  <c r="J8" i="37" s="1"/>
  <c r="L8" i="15"/>
  <c r="L8" i="16" s="1"/>
  <c r="L8" i="17" s="1"/>
  <c r="L8" i="18" s="1"/>
  <c r="L8" i="19" s="1"/>
  <c r="L8" i="20" s="1"/>
  <c r="L8" i="21" s="1"/>
  <c r="L8" i="22" s="1"/>
  <c r="L8" i="23" s="1"/>
  <c r="L8" i="24" s="1"/>
  <c r="L8" i="25" s="1"/>
  <c r="L8" i="26" s="1"/>
  <c r="L8" i="27" s="1"/>
  <c r="L8" i="28" s="1"/>
  <c r="L8" i="29" s="1"/>
  <c r="L8" i="30" s="1"/>
  <c r="L8" i="31" s="1"/>
  <c r="L8" i="32" s="1"/>
  <c r="L8" i="33" s="1"/>
  <c r="L8" i="34" s="1"/>
  <c r="L8" i="35" s="1"/>
  <c r="L8" i="36" s="1"/>
  <c r="L8" i="37" s="1"/>
  <c r="M8" i="15"/>
  <c r="M8" i="16" s="1"/>
  <c r="M8" i="17" s="1"/>
  <c r="M8" i="18" s="1"/>
  <c r="M8" i="19" s="1"/>
  <c r="M8" i="20" s="1"/>
  <c r="M8" i="21" s="1"/>
  <c r="M8" i="22" s="1"/>
  <c r="M8" i="23" s="1"/>
  <c r="M8" i="24" s="1"/>
  <c r="M8" i="25" s="1"/>
  <c r="M8" i="26" s="1"/>
  <c r="M8" i="27" s="1"/>
  <c r="M8" i="28" s="1"/>
  <c r="M8" i="29" s="1"/>
  <c r="M8" i="30" s="1"/>
  <c r="M8" i="31" s="1"/>
  <c r="M8" i="32" s="1"/>
  <c r="M8" i="33" s="1"/>
  <c r="M8" i="34" s="1"/>
  <c r="M8" i="35" s="1"/>
  <c r="M8" i="36" s="1"/>
  <c r="M8" i="37" s="1"/>
  <c r="N8" i="15"/>
  <c r="N8" i="16" s="1"/>
  <c r="N8" i="17" s="1"/>
  <c r="N8" i="18" s="1"/>
  <c r="N8" i="19" s="1"/>
  <c r="N8" i="20" s="1"/>
  <c r="N8" i="21" s="1"/>
  <c r="N8" i="22" s="1"/>
  <c r="N8" i="23" s="1"/>
  <c r="N8" i="24" s="1"/>
  <c r="N8" i="25" s="1"/>
  <c r="N8" i="26" s="1"/>
  <c r="N8" i="27" s="1"/>
  <c r="N8" i="28" s="1"/>
  <c r="N8" i="29" s="1"/>
  <c r="N8" i="30" s="1"/>
  <c r="N8" i="31" s="1"/>
  <c r="N8" i="32" s="1"/>
  <c r="N8" i="33" s="1"/>
  <c r="N8" i="34" s="1"/>
  <c r="N8" i="35" s="1"/>
  <c r="N8" i="36" s="1"/>
  <c r="N8" i="37" s="1"/>
  <c r="O8" i="15"/>
  <c r="O8" i="16" s="1"/>
  <c r="O8" i="17" s="1"/>
  <c r="O8" i="18" s="1"/>
  <c r="O8" i="19" s="1"/>
  <c r="O8" i="20" s="1"/>
  <c r="O8" i="21" s="1"/>
  <c r="O8" i="22" s="1"/>
  <c r="O8" i="23" s="1"/>
  <c r="O8" i="24" s="1"/>
  <c r="O8" i="25" s="1"/>
  <c r="O8" i="26" s="1"/>
  <c r="O8" i="27" s="1"/>
  <c r="O8" i="28" s="1"/>
  <c r="O8" i="29" s="1"/>
  <c r="O8" i="30" s="1"/>
  <c r="O8" i="31" s="1"/>
  <c r="O8" i="32" s="1"/>
  <c r="O8" i="33" s="1"/>
  <c r="O8" i="34" s="1"/>
  <c r="O8" i="35" s="1"/>
  <c r="O8" i="36" s="1"/>
  <c r="O8" i="37" s="1"/>
  <c r="P8" i="15"/>
  <c r="P8" i="16" s="1"/>
  <c r="P8" i="17" s="1"/>
  <c r="P8" i="18" s="1"/>
  <c r="P8" i="19" s="1"/>
  <c r="P8" i="20" s="1"/>
  <c r="P8" i="21" s="1"/>
  <c r="P8" i="22" s="1"/>
  <c r="P8" i="23" s="1"/>
  <c r="P8" i="24" s="1"/>
  <c r="P8" i="25" s="1"/>
  <c r="P8" i="26" s="1"/>
  <c r="P8" i="27" s="1"/>
  <c r="P8" i="28" s="1"/>
  <c r="P8" i="29" s="1"/>
  <c r="P8" i="30" s="1"/>
  <c r="P8" i="31" s="1"/>
  <c r="P8" i="32" s="1"/>
  <c r="P8" i="33" s="1"/>
  <c r="P8" i="34" s="1"/>
  <c r="P8" i="35" s="1"/>
  <c r="P8" i="36" s="1"/>
  <c r="P8" i="37" s="1"/>
  <c r="E8" i="16"/>
  <c r="E8" i="17" s="1"/>
  <c r="E8" i="18" s="1"/>
  <c r="E8" i="19" s="1"/>
  <c r="E8" i="20" s="1"/>
  <c r="E8" i="21" s="1"/>
  <c r="E8" i="22" s="1"/>
  <c r="E8" i="23" s="1"/>
  <c r="E8" i="24" s="1"/>
  <c r="E8" i="25" s="1"/>
  <c r="E8" i="26" s="1"/>
  <c r="E8" i="27" s="1"/>
  <c r="E8" i="28" s="1"/>
  <c r="E8" i="29" s="1"/>
  <c r="E8" i="30" s="1"/>
  <c r="E8" i="31" s="1"/>
  <c r="E8" i="32" s="1"/>
  <c r="E8" i="33" s="1"/>
  <c r="E8" i="34" s="1"/>
  <c r="E8" i="35" s="1"/>
  <c r="E8" i="36" s="1"/>
  <c r="E8" i="37" s="1"/>
  <c r="C8" i="39" l="1"/>
  <c r="C8" i="38"/>
  <c r="D8" i="39"/>
  <c r="D8" i="38"/>
  <c r="E8" i="39"/>
  <c r="E8" i="38"/>
  <c r="K8" i="39"/>
  <c r="K8" i="38"/>
  <c r="G8" i="39"/>
  <c r="G8" i="38"/>
  <c r="H8" i="39"/>
  <c r="H8" i="38"/>
  <c r="I8" i="39"/>
  <c r="I8" i="38"/>
  <c r="P8" i="39"/>
  <c r="P8" i="38"/>
  <c r="O8" i="39"/>
  <c r="O8" i="38"/>
  <c r="M8" i="39"/>
  <c r="M8" i="38"/>
  <c r="N8" i="39"/>
  <c r="N8" i="38"/>
  <c r="J8" i="39"/>
  <c r="J8" i="38"/>
  <c r="F8" i="39"/>
  <c r="F8" i="38"/>
  <c r="L8" i="38"/>
  <c r="L8" i="39"/>
  <c r="L5" i="15"/>
  <c r="L5" i="16" s="1"/>
  <c r="L5" i="17" s="1"/>
  <c r="L5" i="18" s="1"/>
  <c r="L5" i="19" s="1"/>
  <c r="L5" i="20" s="1"/>
  <c r="L5" i="21" s="1"/>
  <c r="L5" i="22" s="1"/>
  <c r="L5" i="23" s="1"/>
  <c r="L5" i="24" s="1"/>
  <c r="L5" i="25" s="1"/>
  <c r="L5" i="26" s="1"/>
  <c r="L5" i="27" s="1"/>
  <c r="L5" i="28" s="1"/>
  <c r="L5" i="29" s="1"/>
  <c r="L5" i="30" s="1"/>
  <c r="L5" i="31" s="1"/>
  <c r="L5" i="32" s="1"/>
  <c r="L5" i="33" s="1"/>
  <c r="L5" i="34" s="1"/>
  <c r="L5" i="35" s="1"/>
  <c r="L5" i="36" s="1"/>
  <c r="L5" i="37" s="1"/>
  <c r="L5" i="38" s="1"/>
  <c r="L5" i="39" s="1"/>
  <c r="D53" i="39" l="1"/>
  <c r="D54" i="39" s="1"/>
  <c r="D27" i="39"/>
  <c r="D31" i="39" s="1"/>
  <c r="C53" i="39"/>
  <c r="C54" i="39" s="1"/>
  <c r="C27" i="39"/>
  <c r="C31" i="39" s="1"/>
  <c r="L53" i="39"/>
  <c r="L54" i="39" s="1"/>
  <c r="L27" i="39"/>
  <c r="L31" i="39" s="1"/>
  <c r="J53" i="39"/>
  <c r="J54" i="39" s="1"/>
  <c r="J27" i="39"/>
  <c r="J31" i="39" s="1"/>
  <c r="M53" i="39"/>
  <c r="M54" i="39" s="1"/>
  <c r="M27" i="39"/>
  <c r="M31" i="39" s="1"/>
  <c r="P53" i="39"/>
  <c r="P54" i="39" s="1"/>
  <c r="P27" i="39"/>
  <c r="P31" i="39" s="1"/>
  <c r="H53" i="39"/>
  <c r="H54" i="39" s="1"/>
  <c r="H27" i="39"/>
  <c r="H31" i="39" s="1"/>
  <c r="K53" i="39"/>
  <c r="K54" i="39" s="1"/>
  <c r="K27" i="39"/>
  <c r="K31" i="39" s="1"/>
  <c r="F53" i="39"/>
  <c r="F54" i="39" s="1"/>
  <c r="F27" i="39"/>
  <c r="F31" i="39" s="1"/>
  <c r="N53" i="39"/>
  <c r="N54" i="39" s="1"/>
  <c r="N27" i="39"/>
  <c r="N31" i="39" s="1"/>
  <c r="O53" i="39"/>
  <c r="O54" i="39" s="1"/>
  <c r="O27" i="39"/>
  <c r="O31" i="39" s="1"/>
  <c r="I53" i="39"/>
  <c r="I54" i="39" s="1"/>
  <c r="I27" i="39"/>
  <c r="I31" i="39" s="1"/>
  <c r="G53" i="39"/>
  <c r="G54" i="39" s="1"/>
  <c r="G27" i="39"/>
  <c r="G31" i="39" s="1"/>
  <c r="E53" i="39"/>
  <c r="E54" i="39" s="1"/>
  <c r="K39" i="39"/>
  <c r="E27" i="39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C18" i="38"/>
  <c r="C19" i="38" s="1"/>
  <c r="D18" i="38"/>
  <c r="E18" i="38"/>
  <c r="F18" i="38"/>
  <c r="G18" i="38"/>
  <c r="G19" i="38" s="1"/>
  <c r="H18" i="38"/>
  <c r="I18" i="38"/>
  <c r="J18" i="38"/>
  <c r="J19" i="38" s="1"/>
  <c r="K18" i="38"/>
  <c r="K19" i="38" s="1"/>
  <c r="L18" i="38"/>
  <c r="M18" i="38"/>
  <c r="N18" i="38"/>
  <c r="N19" i="38" s="1"/>
  <c r="O18" i="38"/>
  <c r="O19" i="38" s="1"/>
  <c r="P18" i="38"/>
  <c r="C26" i="38"/>
  <c r="C29" i="38" s="1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N36" i="38"/>
  <c r="N37" i="38"/>
  <c r="N38" i="38"/>
  <c r="K39" i="38"/>
  <c r="N39" i="38"/>
  <c r="K77" i="38" s="1"/>
  <c r="N40" i="38"/>
  <c r="C53" i="38"/>
  <c r="C54" i="38" s="1"/>
  <c r="D53" i="38"/>
  <c r="D54" i="38" s="1"/>
  <c r="E53" i="38"/>
  <c r="E54" i="38" s="1"/>
  <c r="F53" i="38"/>
  <c r="F54" i="38" s="1"/>
  <c r="G53" i="38"/>
  <c r="G54" i="38" s="1"/>
  <c r="H53" i="38"/>
  <c r="H54" i="38" s="1"/>
  <c r="I53" i="38"/>
  <c r="I54" i="38" s="1"/>
  <c r="J53" i="38"/>
  <c r="J54" i="38" s="1"/>
  <c r="K53" i="38"/>
  <c r="K54" i="38" s="1"/>
  <c r="L53" i="38"/>
  <c r="L54" i="38" s="1"/>
  <c r="M53" i="38"/>
  <c r="M54" i="38" s="1"/>
  <c r="N53" i="38"/>
  <c r="N54" i="38" s="1"/>
  <c r="O53" i="38"/>
  <c r="O54" i="38" s="1"/>
  <c r="P53" i="38"/>
  <c r="P54" i="38" s="1"/>
  <c r="C60" i="38"/>
  <c r="C63" i="38" s="1"/>
  <c r="D60" i="38"/>
  <c r="D63" i="38" s="1"/>
  <c r="E60" i="38"/>
  <c r="E63" i="38" s="1"/>
  <c r="F60" i="38"/>
  <c r="F63" i="38" s="1"/>
  <c r="G60" i="38"/>
  <c r="G63" i="38" s="1"/>
  <c r="H60" i="38"/>
  <c r="H63" i="38" s="1"/>
  <c r="I60" i="38"/>
  <c r="I63" i="38" s="1"/>
  <c r="J60" i="38"/>
  <c r="J63" i="38" s="1"/>
  <c r="K60" i="38"/>
  <c r="K63" i="38" s="1"/>
  <c r="L60" i="38"/>
  <c r="L63" i="38" s="1"/>
  <c r="M60" i="38"/>
  <c r="M63" i="38" s="1"/>
  <c r="N60" i="38"/>
  <c r="N63" i="38" s="1"/>
  <c r="O60" i="38"/>
  <c r="O63" i="38" s="1"/>
  <c r="P60" i="38"/>
  <c r="P63" i="38" s="1"/>
  <c r="C69" i="38"/>
  <c r="D69" i="38"/>
  <c r="E69" i="38"/>
  <c r="F69" i="38"/>
  <c r="G69" i="38"/>
  <c r="H69" i="38"/>
  <c r="I69" i="38"/>
  <c r="J69" i="38"/>
  <c r="K69" i="38"/>
  <c r="L69" i="38"/>
  <c r="M69" i="38"/>
  <c r="N69" i="38"/>
  <c r="O69" i="38"/>
  <c r="P69" i="38"/>
  <c r="K80" i="38"/>
  <c r="C13" i="37"/>
  <c r="D13" i="37"/>
  <c r="E13" i="37"/>
  <c r="F13" i="37"/>
  <c r="G13" i="37"/>
  <c r="H13" i="37"/>
  <c r="I13" i="37"/>
  <c r="J13" i="37"/>
  <c r="K13" i="37"/>
  <c r="L13" i="37"/>
  <c r="L19" i="37" s="1"/>
  <c r="M13" i="37"/>
  <c r="N13" i="37"/>
  <c r="O13" i="37"/>
  <c r="P13" i="37"/>
  <c r="P19" i="37" s="1"/>
  <c r="C18" i="37"/>
  <c r="D18" i="37"/>
  <c r="E18" i="37"/>
  <c r="E19" i="37" s="1"/>
  <c r="F18" i="37"/>
  <c r="G18" i="37"/>
  <c r="H18" i="37"/>
  <c r="I18" i="37"/>
  <c r="I19" i="37"/>
  <c r="J18" i="37"/>
  <c r="K18" i="37"/>
  <c r="L18" i="37"/>
  <c r="M18" i="37"/>
  <c r="M19" i="37" s="1"/>
  <c r="N18" i="37"/>
  <c r="O18" i="37"/>
  <c r="P18" i="37"/>
  <c r="N19" i="37"/>
  <c r="C26" i="37"/>
  <c r="D26" i="37"/>
  <c r="E26" i="37"/>
  <c r="F26" i="37"/>
  <c r="G26" i="37"/>
  <c r="H26" i="37"/>
  <c r="I26" i="37"/>
  <c r="J26" i="37"/>
  <c r="K26" i="37"/>
  <c r="L26" i="37"/>
  <c r="M26" i="37"/>
  <c r="N26" i="37"/>
  <c r="N29" i="37" s="1"/>
  <c r="N27" i="37" s="1"/>
  <c r="N31" i="37" s="1"/>
  <c r="O26" i="37"/>
  <c r="P26" i="37"/>
  <c r="N36" i="37"/>
  <c r="N37" i="37"/>
  <c r="N38" i="37"/>
  <c r="K39" i="37"/>
  <c r="N39" i="37"/>
  <c r="K77" i="37" s="1"/>
  <c r="N40" i="37"/>
  <c r="C53" i="37"/>
  <c r="C54" i="37" s="1"/>
  <c r="D53" i="37"/>
  <c r="D54" i="37" s="1"/>
  <c r="E53" i="37"/>
  <c r="E54" i="37" s="1"/>
  <c r="F53" i="37"/>
  <c r="F54" i="37" s="1"/>
  <c r="G53" i="37"/>
  <c r="G54" i="37" s="1"/>
  <c r="H53" i="37"/>
  <c r="H54" i="37" s="1"/>
  <c r="I53" i="37"/>
  <c r="I54" i="37" s="1"/>
  <c r="J53" i="37"/>
  <c r="J54" i="37" s="1"/>
  <c r="K53" i="37"/>
  <c r="K54" i="37" s="1"/>
  <c r="L53" i="37"/>
  <c r="L54" i="37" s="1"/>
  <c r="M53" i="37"/>
  <c r="M54" i="37" s="1"/>
  <c r="N53" i="37"/>
  <c r="N54" i="37" s="1"/>
  <c r="O53" i="37"/>
  <c r="O54" i="37" s="1"/>
  <c r="P53" i="37"/>
  <c r="P54" i="37" s="1"/>
  <c r="C60" i="37"/>
  <c r="D60" i="37"/>
  <c r="D63" i="37" s="1"/>
  <c r="E60" i="37"/>
  <c r="E63" i="37" s="1"/>
  <c r="F60" i="37"/>
  <c r="F63" i="37" s="1"/>
  <c r="G60" i="37"/>
  <c r="G63" i="37" s="1"/>
  <c r="H60" i="37"/>
  <c r="H63" i="37" s="1"/>
  <c r="I60" i="37"/>
  <c r="J60" i="37"/>
  <c r="J63" i="37" s="1"/>
  <c r="K60" i="37"/>
  <c r="K63" i="37" s="1"/>
  <c r="L60" i="37"/>
  <c r="L63" i="37" s="1"/>
  <c r="M60" i="37"/>
  <c r="M63" i="37" s="1"/>
  <c r="N60" i="37"/>
  <c r="N63" i="37" s="1"/>
  <c r="O60" i="37"/>
  <c r="O63" i="37" s="1"/>
  <c r="P60" i="37"/>
  <c r="P63" i="37" s="1"/>
  <c r="C63" i="37"/>
  <c r="I63" i="37"/>
  <c r="C69" i="37"/>
  <c r="D69" i="37"/>
  <c r="E69" i="37"/>
  <c r="F69" i="37"/>
  <c r="G69" i="37"/>
  <c r="H69" i="37"/>
  <c r="I69" i="37"/>
  <c r="J69" i="37"/>
  <c r="K69" i="37"/>
  <c r="L69" i="37"/>
  <c r="M69" i="37"/>
  <c r="N69" i="37"/>
  <c r="O69" i="37"/>
  <c r="P69" i="37"/>
  <c r="K80" i="37"/>
  <c r="C13" i="36"/>
  <c r="D13" i="36"/>
  <c r="E13" i="36"/>
  <c r="F13" i="36"/>
  <c r="G13" i="36"/>
  <c r="H13" i="36"/>
  <c r="I13" i="36"/>
  <c r="J13" i="36"/>
  <c r="K13" i="36"/>
  <c r="L13" i="36"/>
  <c r="M13" i="36"/>
  <c r="N13" i="36"/>
  <c r="O13" i="36"/>
  <c r="P13" i="36"/>
  <c r="C18" i="36"/>
  <c r="C19" i="36" s="1"/>
  <c r="D18" i="36"/>
  <c r="E18" i="36"/>
  <c r="F18" i="36"/>
  <c r="G18" i="36"/>
  <c r="H18" i="36"/>
  <c r="H19" i="36" s="1"/>
  <c r="I18" i="36"/>
  <c r="J18" i="36"/>
  <c r="K18" i="36"/>
  <c r="L18" i="36"/>
  <c r="M18" i="36"/>
  <c r="N18" i="36"/>
  <c r="O18" i="36"/>
  <c r="P18" i="36"/>
  <c r="C26" i="36"/>
  <c r="D26" i="36"/>
  <c r="K38" i="36" s="1"/>
  <c r="E26" i="36"/>
  <c r="F26" i="36"/>
  <c r="G26" i="36"/>
  <c r="H26" i="36"/>
  <c r="I26" i="36"/>
  <c r="J26" i="36"/>
  <c r="K26" i="36"/>
  <c r="L26" i="36"/>
  <c r="M26" i="36"/>
  <c r="N26" i="36"/>
  <c r="O26" i="36"/>
  <c r="P26" i="36"/>
  <c r="N36" i="36"/>
  <c r="N37" i="36"/>
  <c r="N38" i="36"/>
  <c r="K39" i="36"/>
  <c r="N39" i="36"/>
  <c r="N40" i="36"/>
  <c r="C53" i="36"/>
  <c r="C54" i="36" s="1"/>
  <c r="D53" i="36"/>
  <c r="D54" i="36" s="1"/>
  <c r="E53" i="36"/>
  <c r="E54" i="36" s="1"/>
  <c r="F53" i="36"/>
  <c r="F54" i="36" s="1"/>
  <c r="G53" i="36"/>
  <c r="G54" i="36" s="1"/>
  <c r="H53" i="36"/>
  <c r="H54" i="36" s="1"/>
  <c r="I53" i="36"/>
  <c r="I54" i="36" s="1"/>
  <c r="J53" i="36"/>
  <c r="J54" i="36" s="1"/>
  <c r="K53" i="36"/>
  <c r="K54" i="36" s="1"/>
  <c r="L53" i="36"/>
  <c r="L54" i="36" s="1"/>
  <c r="M53" i="36"/>
  <c r="M54" i="36" s="1"/>
  <c r="N53" i="36"/>
  <c r="N54" i="36" s="1"/>
  <c r="O53" i="36"/>
  <c r="O54" i="36" s="1"/>
  <c r="P53" i="36"/>
  <c r="P54" i="36" s="1"/>
  <c r="C60" i="36"/>
  <c r="C63" i="36" s="1"/>
  <c r="D60" i="36"/>
  <c r="D63" i="36" s="1"/>
  <c r="E60" i="36"/>
  <c r="E63" i="36" s="1"/>
  <c r="F60" i="36"/>
  <c r="G60" i="36"/>
  <c r="H60" i="36"/>
  <c r="H63" i="36" s="1"/>
  <c r="I60" i="36"/>
  <c r="I63" i="36" s="1"/>
  <c r="J60" i="36"/>
  <c r="J63" i="36" s="1"/>
  <c r="K60" i="36"/>
  <c r="K63" i="36" s="1"/>
  <c r="L60" i="36"/>
  <c r="L63" i="36" s="1"/>
  <c r="M60" i="36"/>
  <c r="M63" i="36" s="1"/>
  <c r="N60" i="36"/>
  <c r="N63" i="36" s="1"/>
  <c r="O60" i="36"/>
  <c r="O63" i="36" s="1"/>
  <c r="P60" i="36"/>
  <c r="F63" i="36"/>
  <c r="G63" i="36"/>
  <c r="P63" i="36"/>
  <c r="C69" i="36"/>
  <c r="D69" i="36"/>
  <c r="E69" i="36"/>
  <c r="F69" i="36"/>
  <c r="G69" i="36"/>
  <c r="H69" i="36"/>
  <c r="I69" i="36"/>
  <c r="J69" i="36"/>
  <c r="K69" i="36"/>
  <c r="L69" i="36"/>
  <c r="M69" i="36"/>
  <c r="N69" i="36"/>
  <c r="O69" i="36"/>
  <c r="P69" i="36"/>
  <c r="K77" i="36"/>
  <c r="K80" i="36"/>
  <c r="C13" i="35"/>
  <c r="D13" i="35"/>
  <c r="E13" i="35"/>
  <c r="F13" i="35"/>
  <c r="G13" i="35"/>
  <c r="H13" i="35"/>
  <c r="I13" i="35"/>
  <c r="J13" i="35"/>
  <c r="K13" i="35"/>
  <c r="L13" i="35"/>
  <c r="M13" i="35"/>
  <c r="N13" i="35"/>
  <c r="O13" i="35"/>
  <c r="P13" i="35"/>
  <c r="C18" i="35"/>
  <c r="C19" i="35" s="1"/>
  <c r="D18" i="35"/>
  <c r="E18" i="35"/>
  <c r="F18" i="35"/>
  <c r="G18" i="35"/>
  <c r="G19" i="35" s="1"/>
  <c r="H18" i="35"/>
  <c r="I18" i="35"/>
  <c r="J18" i="35"/>
  <c r="K18" i="35"/>
  <c r="K19" i="35" s="1"/>
  <c r="L18" i="35"/>
  <c r="M18" i="35"/>
  <c r="N18" i="35"/>
  <c r="O18" i="35"/>
  <c r="O19" i="35"/>
  <c r="P18" i="35"/>
  <c r="C26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N36" i="35"/>
  <c r="N37" i="35"/>
  <c r="N38" i="35"/>
  <c r="K39" i="35"/>
  <c r="N39" i="35"/>
  <c r="K77" i="35" s="1"/>
  <c r="N40" i="35"/>
  <c r="C53" i="35"/>
  <c r="C54" i="35" s="1"/>
  <c r="D53" i="35"/>
  <c r="D54" i="35" s="1"/>
  <c r="E53" i="35"/>
  <c r="E54" i="35" s="1"/>
  <c r="F53" i="35"/>
  <c r="F54" i="35" s="1"/>
  <c r="G53" i="35"/>
  <c r="G54" i="35" s="1"/>
  <c r="H53" i="35"/>
  <c r="H54" i="35" s="1"/>
  <c r="I53" i="35"/>
  <c r="I54" i="35" s="1"/>
  <c r="J53" i="35"/>
  <c r="J54" i="35" s="1"/>
  <c r="K53" i="35"/>
  <c r="K54" i="35" s="1"/>
  <c r="L53" i="35"/>
  <c r="L54" i="35" s="1"/>
  <c r="M53" i="35"/>
  <c r="M54" i="35" s="1"/>
  <c r="N53" i="35"/>
  <c r="N54" i="35" s="1"/>
  <c r="O53" i="35"/>
  <c r="O54" i="35" s="1"/>
  <c r="P53" i="35"/>
  <c r="P54" i="35" s="1"/>
  <c r="C60" i="35"/>
  <c r="C63" i="35" s="1"/>
  <c r="D60" i="35"/>
  <c r="D63" i="35" s="1"/>
  <c r="E60" i="35"/>
  <c r="E63" i="35" s="1"/>
  <c r="F60" i="35"/>
  <c r="F63" i="35" s="1"/>
  <c r="G60" i="35"/>
  <c r="H60" i="35"/>
  <c r="H63" i="35" s="1"/>
  <c r="I60" i="35"/>
  <c r="I63" i="35" s="1"/>
  <c r="J60" i="35"/>
  <c r="J63" i="35" s="1"/>
  <c r="K60" i="35"/>
  <c r="K63" i="35" s="1"/>
  <c r="L60" i="35"/>
  <c r="L63" i="35" s="1"/>
  <c r="M60" i="35"/>
  <c r="M63" i="35" s="1"/>
  <c r="N60" i="35"/>
  <c r="O60" i="35"/>
  <c r="O63" i="35" s="1"/>
  <c r="P60" i="35"/>
  <c r="P63" i="35" s="1"/>
  <c r="G63" i="35"/>
  <c r="N63" i="35"/>
  <c r="C69" i="35"/>
  <c r="D69" i="35"/>
  <c r="E69" i="35"/>
  <c r="F69" i="35"/>
  <c r="G69" i="35"/>
  <c r="H69" i="35"/>
  <c r="I69" i="35"/>
  <c r="J69" i="35"/>
  <c r="K69" i="35"/>
  <c r="L69" i="35"/>
  <c r="M69" i="35"/>
  <c r="N69" i="35"/>
  <c r="O69" i="35"/>
  <c r="P69" i="35"/>
  <c r="K80" i="35"/>
  <c r="C13" i="34"/>
  <c r="D13" i="34"/>
  <c r="E13" i="34"/>
  <c r="F13" i="34"/>
  <c r="G13" i="34"/>
  <c r="G19" i="34" s="1"/>
  <c r="H13" i="34"/>
  <c r="I13" i="34"/>
  <c r="J13" i="34"/>
  <c r="K13" i="34"/>
  <c r="K19" i="34" s="1"/>
  <c r="K29" i="34" s="1"/>
  <c r="L13" i="34"/>
  <c r="L19" i="34" s="1"/>
  <c r="M13" i="34"/>
  <c r="N13" i="34"/>
  <c r="O13" i="34"/>
  <c r="O19" i="34" s="1"/>
  <c r="P13" i="34"/>
  <c r="C18" i="34"/>
  <c r="D18" i="34"/>
  <c r="D19" i="34" s="1"/>
  <c r="E18" i="34"/>
  <c r="E19" i="34" s="1"/>
  <c r="F18" i="34"/>
  <c r="G18" i="34"/>
  <c r="H18" i="34"/>
  <c r="I18" i="34"/>
  <c r="I19" i="34" s="1"/>
  <c r="J18" i="34"/>
  <c r="K18" i="34"/>
  <c r="L18" i="34"/>
  <c r="M18" i="34"/>
  <c r="M19" i="34" s="1"/>
  <c r="N18" i="34"/>
  <c r="O18" i="34"/>
  <c r="P18" i="34"/>
  <c r="C19" i="34"/>
  <c r="C26" i="34"/>
  <c r="C29" i="34" s="1"/>
  <c r="C27" i="34" s="1"/>
  <c r="C31" i="34" s="1"/>
  <c r="D26" i="34"/>
  <c r="E26" i="34"/>
  <c r="F26" i="34"/>
  <c r="G26" i="34"/>
  <c r="H26" i="34"/>
  <c r="I26" i="34"/>
  <c r="J26" i="34"/>
  <c r="K26" i="34"/>
  <c r="L26" i="34"/>
  <c r="M26" i="34"/>
  <c r="N26" i="34"/>
  <c r="O26" i="34"/>
  <c r="P26" i="34"/>
  <c r="N36" i="34"/>
  <c r="N37" i="34"/>
  <c r="N38" i="34"/>
  <c r="K39" i="34"/>
  <c r="N39" i="34"/>
  <c r="N40" i="34"/>
  <c r="C53" i="34"/>
  <c r="C54" i="34" s="1"/>
  <c r="D53" i="34"/>
  <c r="D54" i="34" s="1"/>
  <c r="E53" i="34"/>
  <c r="E54" i="34" s="1"/>
  <c r="F53" i="34"/>
  <c r="F54" i="34" s="1"/>
  <c r="G53" i="34"/>
  <c r="G54" i="34" s="1"/>
  <c r="H53" i="34"/>
  <c r="H54" i="34" s="1"/>
  <c r="I53" i="34"/>
  <c r="I54" i="34" s="1"/>
  <c r="J53" i="34"/>
  <c r="J54" i="34" s="1"/>
  <c r="K53" i="34"/>
  <c r="K54" i="34" s="1"/>
  <c r="L53" i="34"/>
  <c r="L54" i="34" s="1"/>
  <c r="M53" i="34"/>
  <c r="M54" i="34" s="1"/>
  <c r="N53" i="34"/>
  <c r="N54" i="34" s="1"/>
  <c r="O53" i="34"/>
  <c r="O54" i="34" s="1"/>
  <c r="P53" i="34"/>
  <c r="P54" i="34" s="1"/>
  <c r="C60" i="34"/>
  <c r="C63" i="34" s="1"/>
  <c r="D60" i="34"/>
  <c r="D63" i="34" s="1"/>
  <c r="E60" i="34"/>
  <c r="E63" i="34" s="1"/>
  <c r="F60" i="34"/>
  <c r="G60" i="34"/>
  <c r="G63" i="34" s="1"/>
  <c r="H60" i="34"/>
  <c r="H63" i="34" s="1"/>
  <c r="I60" i="34"/>
  <c r="I63" i="34" s="1"/>
  <c r="J60" i="34"/>
  <c r="J63" i="34" s="1"/>
  <c r="K60" i="34"/>
  <c r="K63" i="34" s="1"/>
  <c r="L60" i="34"/>
  <c r="L63" i="34" s="1"/>
  <c r="M60" i="34"/>
  <c r="M63" i="34" s="1"/>
  <c r="N60" i="34"/>
  <c r="N63" i="34" s="1"/>
  <c r="O60" i="34"/>
  <c r="O63" i="34" s="1"/>
  <c r="P60" i="34"/>
  <c r="P63" i="34" s="1"/>
  <c r="F63" i="34"/>
  <c r="C69" i="34"/>
  <c r="D69" i="34"/>
  <c r="E69" i="34"/>
  <c r="F69" i="34"/>
  <c r="G69" i="34"/>
  <c r="H69" i="34"/>
  <c r="I69" i="34"/>
  <c r="J69" i="34"/>
  <c r="K69" i="34"/>
  <c r="L69" i="34"/>
  <c r="M69" i="34"/>
  <c r="N69" i="34"/>
  <c r="O69" i="34"/>
  <c r="P69" i="34"/>
  <c r="K77" i="34"/>
  <c r="K80" i="34"/>
  <c r="C13" i="33"/>
  <c r="D13" i="33"/>
  <c r="D19" i="33" s="1"/>
  <c r="E13" i="33"/>
  <c r="F13" i="33"/>
  <c r="G13" i="33"/>
  <c r="H13" i="33"/>
  <c r="H19" i="33" s="1"/>
  <c r="I13" i="33"/>
  <c r="J13" i="33"/>
  <c r="K13" i="33"/>
  <c r="L13" i="33"/>
  <c r="L19" i="33" s="1"/>
  <c r="M13" i="33"/>
  <c r="N13" i="33"/>
  <c r="O13" i="33"/>
  <c r="P13" i="33"/>
  <c r="P19" i="33" s="1"/>
  <c r="C18" i="33"/>
  <c r="D18" i="33"/>
  <c r="E18" i="33"/>
  <c r="F18" i="33"/>
  <c r="F19" i="33" s="1"/>
  <c r="G18" i="33"/>
  <c r="H18" i="33"/>
  <c r="I18" i="33"/>
  <c r="J18" i="33"/>
  <c r="J19" i="33" s="1"/>
  <c r="K18" i="33"/>
  <c r="L18" i="33"/>
  <c r="M18" i="33"/>
  <c r="N18" i="33"/>
  <c r="N19" i="33" s="1"/>
  <c r="O18" i="33"/>
  <c r="P18" i="33"/>
  <c r="O19" i="33"/>
  <c r="C26" i="33"/>
  <c r="D26" i="33"/>
  <c r="E26" i="33"/>
  <c r="F26" i="33"/>
  <c r="G26" i="33"/>
  <c r="H26" i="33"/>
  <c r="I26" i="33"/>
  <c r="J26" i="33"/>
  <c r="K26" i="33"/>
  <c r="L26" i="33"/>
  <c r="M26" i="33"/>
  <c r="N26" i="33"/>
  <c r="N29" i="33" s="1"/>
  <c r="N27" i="33" s="1"/>
  <c r="N31" i="33" s="1"/>
  <c r="O26" i="33"/>
  <c r="P26" i="33"/>
  <c r="N36" i="33"/>
  <c r="N37" i="33"/>
  <c r="N38" i="33"/>
  <c r="K39" i="33"/>
  <c r="N39" i="33"/>
  <c r="K77" i="33" s="1"/>
  <c r="N40" i="33"/>
  <c r="C53" i="33"/>
  <c r="C54" i="33" s="1"/>
  <c r="D53" i="33"/>
  <c r="D54" i="33" s="1"/>
  <c r="E53" i="33"/>
  <c r="E54" i="33" s="1"/>
  <c r="F53" i="33"/>
  <c r="F54" i="33" s="1"/>
  <c r="G53" i="33"/>
  <c r="G54" i="33" s="1"/>
  <c r="H53" i="33"/>
  <c r="H54" i="33" s="1"/>
  <c r="I53" i="33"/>
  <c r="I54" i="33" s="1"/>
  <c r="J53" i="33"/>
  <c r="J54" i="33" s="1"/>
  <c r="K53" i="33"/>
  <c r="K54" i="33" s="1"/>
  <c r="L53" i="33"/>
  <c r="L54" i="33" s="1"/>
  <c r="M53" i="33"/>
  <c r="M54" i="33" s="1"/>
  <c r="N53" i="33"/>
  <c r="N54" i="33" s="1"/>
  <c r="O53" i="33"/>
  <c r="O54" i="33" s="1"/>
  <c r="P53" i="33"/>
  <c r="P54" i="33" s="1"/>
  <c r="C60" i="33"/>
  <c r="C63" i="33" s="1"/>
  <c r="D60" i="33"/>
  <c r="D63" i="33" s="1"/>
  <c r="E60" i="33"/>
  <c r="E63" i="33" s="1"/>
  <c r="F60" i="33"/>
  <c r="F63" i="33" s="1"/>
  <c r="G60" i="33"/>
  <c r="G63" i="33" s="1"/>
  <c r="H60" i="33"/>
  <c r="H63" i="33" s="1"/>
  <c r="I60" i="33"/>
  <c r="I63" i="33" s="1"/>
  <c r="J60" i="33"/>
  <c r="J63" i="33" s="1"/>
  <c r="K60" i="33"/>
  <c r="K63" i="33" s="1"/>
  <c r="L60" i="33"/>
  <c r="L63" i="33" s="1"/>
  <c r="M60" i="33"/>
  <c r="M63" i="33" s="1"/>
  <c r="N60" i="33"/>
  <c r="O60" i="33"/>
  <c r="O63" i="33" s="1"/>
  <c r="P60" i="33"/>
  <c r="P63" i="33" s="1"/>
  <c r="N63" i="33"/>
  <c r="C69" i="33"/>
  <c r="D69" i="33"/>
  <c r="E69" i="33"/>
  <c r="F69" i="33"/>
  <c r="G69" i="33"/>
  <c r="H69" i="33"/>
  <c r="I69" i="33"/>
  <c r="J69" i="33"/>
  <c r="K69" i="33"/>
  <c r="L69" i="33"/>
  <c r="M69" i="33"/>
  <c r="N69" i="33"/>
  <c r="O69" i="33"/>
  <c r="P69" i="33"/>
  <c r="K80" i="33"/>
  <c r="C13" i="32"/>
  <c r="D13" i="32"/>
  <c r="E13" i="32"/>
  <c r="F13" i="32"/>
  <c r="G13" i="32"/>
  <c r="H13" i="32"/>
  <c r="I13" i="32"/>
  <c r="J13" i="32"/>
  <c r="K13" i="32"/>
  <c r="L13" i="32"/>
  <c r="M13" i="32"/>
  <c r="N13" i="32"/>
  <c r="O13" i="32"/>
  <c r="P13" i="32"/>
  <c r="C18" i="32"/>
  <c r="D18" i="32"/>
  <c r="E18" i="32"/>
  <c r="F18" i="32"/>
  <c r="G18" i="32"/>
  <c r="H18" i="32"/>
  <c r="I18" i="32"/>
  <c r="J18" i="32"/>
  <c r="K18" i="32"/>
  <c r="K19" i="32" s="1"/>
  <c r="L18" i="32"/>
  <c r="M18" i="32"/>
  <c r="N18" i="32"/>
  <c r="O18" i="32"/>
  <c r="P18" i="32"/>
  <c r="C26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P26" i="32"/>
  <c r="N36" i="32"/>
  <c r="N37" i="32"/>
  <c r="N38" i="32"/>
  <c r="K39" i="32"/>
  <c r="N39" i="32"/>
  <c r="N40" i="32"/>
  <c r="C53" i="32"/>
  <c r="C54" i="32" s="1"/>
  <c r="D53" i="32"/>
  <c r="D54" i="32" s="1"/>
  <c r="E53" i="32"/>
  <c r="E54" i="32" s="1"/>
  <c r="F53" i="32"/>
  <c r="F54" i="32" s="1"/>
  <c r="G53" i="32"/>
  <c r="G54" i="32" s="1"/>
  <c r="H53" i="32"/>
  <c r="H54" i="32" s="1"/>
  <c r="I53" i="32"/>
  <c r="J53" i="32"/>
  <c r="K53" i="32"/>
  <c r="K54" i="32" s="1"/>
  <c r="L53" i="32"/>
  <c r="L54" i="32" s="1"/>
  <c r="M53" i="32"/>
  <c r="M54" i="32" s="1"/>
  <c r="N53" i="32"/>
  <c r="N54" i="32" s="1"/>
  <c r="O53" i="32"/>
  <c r="O54" i="32" s="1"/>
  <c r="P53" i="32"/>
  <c r="P54" i="32" s="1"/>
  <c r="I54" i="32"/>
  <c r="J54" i="32"/>
  <c r="C60" i="32"/>
  <c r="C63" i="32" s="1"/>
  <c r="D60" i="32"/>
  <c r="D63" i="32" s="1"/>
  <c r="E60" i="32"/>
  <c r="E63" i="32" s="1"/>
  <c r="F60" i="32"/>
  <c r="F63" i="32" s="1"/>
  <c r="G60" i="32"/>
  <c r="H60" i="32"/>
  <c r="H63" i="32" s="1"/>
  <c r="I60" i="32"/>
  <c r="I63" i="32" s="1"/>
  <c r="J60" i="32"/>
  <c r="K60" i="32"/>
  <c r="K63" i="32"/>
  <c r="L60" i="32"/>
  <c r="M60" i="32"/>
  <c r="M63" i="32" s="1"/>
  <c r="N60" i="32"/>
  <c r="N63" i="32" s="1"/>
  <c r="O60" i="32"/>
  <c r="O63" i="32" s="1"/>
  <c r="P60" i="32"/>
  <c r="P63" i="32" s="1"/>
  <c r="G63" i="32"/>
  <c r="J63" i="32"/>
  <c r="L63" i="32"/>
  <c r="C69" i="32"/>
  <c r="D69" i="32"/>
  <c r="E69" i="32"/>
  <c r="F69" i="32"/>
  <c r="G69" i="32"/>
  <c r="H69" i="32"/>
  <c r="I69" i="32"/>
  <c r="J69" i="32"/>
  <c r="K69" i="32"/>
  <c r="L69" i="32"/>
  <c r="M69" i="32"/>
  <c r="N69" i="32"/>
  <c r="O69" i="32"/>
  <c r="P69" i="32"/>
  <c r="K77" i="32"/>
  <c r="K80" i="32"/>
  <c r="C13" i="31"/>
  <c r="D13" i="31"/>
  <c r="E13" i="31"/>
  <c r="F13" i="31"/>
  <c r="G13" i="31"/>
  <c r="H13" i="31"/>
  <c r="I13" i="31"/>
  <c r="J13" i="31"/>
  <c r="K13" i="31"/>
  <c r="L13" i="31"/>
  <c r="M13" i="31"/>
  <c r="N13" i="31"/>
  <c r="O13" i="31"/>
  <c r="P13" i="31"/>
  <c r="C18" i="31"/>
  <c r="D18" i="31"/>
  <c r="E18" i="31"/>
  <c r="E19" i="31" s="1"/>
  <c r="F18" i="31"/>
  <c r="F19" i="31" s="1"/>
  <c r="G18" i="31"/>
  <c r="H18" i="31"/>
  <c r="I18" i="31"/>
  <c r="I19" i="31" s="1"/>
  <c r="J18" i="31"/>
  <c r="J19" i="31" s="1"/>
  <c r="K18" i="31"/>
  <c r="L18" i="31"/>
  <c r="M18" i="31"/>
  <c r="M19" i="31" s="1"/>
  <c r="N18" i="31"/>
  <c r="N19" i="31" s="1"/>
  <c r="O18" i="31"/>
  <c r="P18" i="31"/>
  <c r="C19" i="31"/>
  <c r="D19" i="31"/>
  <c r="O19" i="31"/>
  <c r="O29" i="31" s="1"/>
  <c r="C26" i="31"/>
  <c r="D26" i="31"/>
  <c r="E26" i="31"/>
  <c r="E29" i="31" s="1"/>
  <c r="E27" i="31" s="1"/>
  <c r="F26" i="31"/>
  <c r="G26" i="31"/>
  <c r="H26" i="31"/>
  <c r="I26" i="31"/>
  <c r="J26" i="31"/>
  <c r="K26" i="31"/>
  <c r="L26" i="31"/>
  <c r="M26" i="31"/>
  <c r="N26" i="31"/>
  <c r="O26" i="31"/>
  <c r="P26" i="31"/>
  <c r="C29" i="31"/>
  <c r="C27" i="31" s="1"/>
  <c r="N36" i="31"/>
  <c r="N37" i="31"/>
  <c r="N38" i="31"/>
  <c r="K39" i="31"/>
  <c r="N39" i="31"/>
  <c r="K77" i="31" s="1"/>
  <c r="N40" i="31"/>
  <c r="C53" i="31"/>
  <c r="C54" i="31" s="1"/>
  <c r="D53" i="31"/>
  <c r="D54" i="31" s="1"/>
  <c r="E53" i="31"/>
  <c r="E54" i="31" s="1"/>
  <c r="F53" i="31"/>
  <c r="F54" i="31" s="1"/>
  <c r="G53" i="31"/>
  <c r="G54" i="31" s="1"/>
  <c r="H53" i="31"/>
  <c r="H54" i="31" s="1"/>
  <c r="I53" i="31"/>
  <c r="I54" i="31" s="1"/>
  <c r="J53" i="31"/>
  <c r="J54" i="31" s="1"/>
  <c r="K53" i="31"/>
  <c r="K54" i="31" s="1"/>
  <c r="L53" i="31"/>
  <c r="L54" i="31" s="1"/>
  <c r="M53" i="31"/>
  <c r="M54" i="31" s="1"/>
  <c r="N53" i="31"/>
  <c r="N54" i="31" s="1"/>
  <c r="O53" i="31"/>
  <c r="O54" i="31" s="1"/>
  <c r="P53" i="31"/>
  <c r="P54" i="31" s="1"/>
  <c r="C60" i="31"/>
  <c r="C63" i="31" s="1"/>
  <c r="D60" i="31"/>
  <c r="E60" i="31"/>
  <c r="E63" i="31" s="1"/>
  <c r="F60" i="31"/>
  <c r="F63" i="31" s="1"/>
  <c r="G60" i="31"/>
  <c r="G63" i="31" s="1"/>
  <c r="H60" i="31"/>
  <c r="H63" i="31" s="1"/>
  <c r="I60" i="31"/>
  <c r="I63" i="31" s="1"/>
  <c r="J60" i="31"/>
  <c r="J63" i="31" s="1"/>
  <c r="K60" i="31"/>
  <c r="K63" i="31" s="1"/>
  <c r="L60" i="31"/>
  <c r="M60" i="31"/>
  <c r="M63" i="31" s="1"/>
  <c r="N60" i="31"/>
  <c r="N63" i="31" s="1"/>
  <c r="O60" i="31"/>
  <c r="O63" i="31" s="1"/>
  <c r="P60" i="31"/>
  <c r="P63" i="31" s="1"/>
  <c r="D63" i="31"/>
  <c r="L63" i="31"/>
  <c r="C69" i="31"/>
  <c r="D69" i="31"/>
  <c r="E69" i="31"/>
  <c r="F69" i="31"/>
  <c r="G69" i="31"/>
  <c r="H69" i="31"/>
  <c r="I69" i="31"/>
  <c r="J69" i="31"/>
  <c r="K69" i="31"/>
  <c r="L69" i="31"/>
  <c r="M69" i="31"/>
  <c r="N69" i="31"/>
  <c r="O69" i="31"/>
  <c r="P69" i="31"/>
  <c r="K80" i="31"/>
  <c r="C13" i="30"/>
  <c r="D13" i="30"/>
  <c r="E13" i="30"/>
  <c r="F13" i="30"/>
  <c r="G13" i="30"/>
  <c r="H13" i="30"/>
  <c r="I13" i="30"/>
  <c r="J13" i="30"/>
  <c r="K13" i="30"/>
  <c r="L13" i="30"/>
  <c r="M13" i="30"/>
  <c r="N13" i="30"/>
  <c r="O13" i="30"/>
  <c r="P13" i="30"/>
  <c r="C18" i="30"/>
  <c r="C19" i="30" s="1"/>
  <c r="D18" i="30"/>
  <c r="E18" i="30"/>
  <c r="F18" i="30"/>
  <c r="G18" i="30"/>
  <c r="G19" i="30" s="1"/>
  <c r="H18" i="30"/>
  <c r="I18" i="30"/>
  <c r="J18" i="30"/>
  <c r="K18" i="30"/>
  <c r="K19" i="30" s="1"/>
  <c r="L18" i="30"/>
  <c r="M18" i="30"/>
  <c r="N18" i="30"/>
  <c r="O18" i="30"/>
  <c r="O19" i="30" s="1"/>
  <c r="P18" i="30"/>
  <c r="C26" i="30"/>
  <c r="D26" i="30"/>
  <c r="K38" i="30" s="1"/>
  <c r="E26" i="30"/>
  <c r="F26" i="30"/>
  <c r="G26" i="30"/>
  <c r="H26" i="30"/>
  <c r="I26" i="30"/>
  <c r="J26" i="30"/>
  <c r="K26" i="30"/>
  <c r="L26" i="30"/>
  <c r="M26" i="30"/>
  <c r="N26" i="30"/>
  <c r="O26" i="30"/>
  <c r="P26" i="30"/>
  <c r="N36" i="30"/>
  <c r="N37" i="30"/>
  <c r="N38" i="30"/>
  <c r="K39" i="30"/>
  <c r="N39" i="30"/>
  <c r="K77" i="30" s="1"/>
  <c r="N40" i="30"/>
  <c r="C53" i="30"/>
  <c r="C54" i="30" s="1"/>
  <c r="D53" i="30"/>
  <c r="D54" i="30" s="1"/>
  <c r="E53" i="30"/>
  <c r="E54" i="30" s="1"/>
  <c r="F53" i="30"/>
  <c r="F54" i="30" s="1"/>
  <c r="G53" i="30"/>
  <c r="G54" i="30" s="1"/>
  <c r="H53" i="30"/>
  <c r="H54" i="30" s="1"/>
  <c r="I53" i="30"/>
  <c r="I54" i="30" s="1"/>
  <c r="J53" i="30"/>
  <c r="J54" i="30" s="1"/>
  <c r="K53" i="30"/>
  <c r="K54" i="30" s="1"/>
  <c r="L53" i="30"/>
  <c r="L54" i="30" s="1"/>
  <c r="M53" i="30"/>
  <c r="M54" i="30" s="1"/>
  <c r="N53" i="30"/>
  <c r="N54" i="30" s="1"/>
  <c r="O53" i="30"/>
  <c r="O54" i="30" s="1"/>
  <c r="P53" i="30"/>
  <c r="P54" i="30" s="1"/>
  <c r="C60" i="30"/>
  <c r="C63" i="30" s="1"/>
  <c r="D60" i="30"/>
  <c r="D63" i="30" s="1"/>
  <c r="E60" i="30"/>
  <c r="E63" i="30" s="1"/>
  <c r="F60" i="30"/>
  <c r="F63" i="30" s="1"/>
  <c r="G60" i="30"/>
  <c r="G63" i="30" s="1"/>
  <c r="H60" i="30"/>
  <c r="I60" i="30"/>
  <c r="I63" i="30" s="1"/>
  <c r="J60" i="30"/>
  <c r="J63" i="30" s="1"/>
  <c r="K60" i="30"/>
  <c r="K63" i="30" s="1"/>
  <c r="L60" i="30"/>
  <c r="M60" i="30"/>
  <c r="M63" i="30" s="1"/>
  <c r="N60" i="30"/>
  <c r="N63" i="30" s="1"/>
  <c r="O60" i="30"/>
  <c r="O63" i="30" s="1"/>
  <c r="P60" i="30"/>
  <c r="H63" i="30"/>
  <c r="L63" i="30"/>
  <c r="P63" i="30"/>
  <c r="C69" i="30"/>
  <c r="D69" i="30"/>
  <c r="E69" i="30"/>
  <c r="F69" i="30"/>
  <c r="G69" i="30"/>
  <c r="H69" i="30"/>
  <c r="I69" i="30"/>
  <c r="J69" i="30"/>
  <c r="K69" i="30"/>
  <c r="L69" i="30"/>
  <c r="M69" i="30"/>
  <c r="N69" i="30"/>
  <c r="O69" i="30"/>
  <c r="P69" i="30"/>
  <c r="K80" i="30"/>
  <c r="C13" i="29"/>
  <c r="D13" i="29"/>
  <c r="E13" i="29"/>
  <c r="F13" i="29"/>
  <c r="G13" i="29"/>
  <c r="H13" i="29"/>
  <c r="I13" i="29"/>
  <c r="J13" i="29"/>
  <c r="K13" i="29"/>
  <c r="K19" i="29" s="1"/>
  <c r="L13" i="29"/>
  <c r="M13" i="29"/>
  <c r="N13" i="29"/>
  <c r="O13" i="29"/>
  <c r="O19" i="29" s="1"/>
  <c r="O29" i="29" s="1"/>
  <c r="O27" i="29" s="1"/>
  <c r="O31" i="29" s="1"/>
  <c r="P13" i="29"/>
  <c r="C18" i="29"/>
  <c r="D18" i="29"/>
  <c r="E18" i="29"/>
  <c r="F18" i="29"/>
  <c r="G18" i="29"/>
  <c r="H18" i="29"/>
  <c r="I18" i="29"/>
  <c r="I19" i="29" s="1"/>
  <c r="I29" i="29" s="1"/>
  <c r="I27" i="29" s="1"/>
  <c r="J18" i="29"/>
  <c r="K18" i="29"/>
  <c r="L18" i="29"/>
  <c r="M18" i="29"/>
  <c r="M19" i="29" s="1"/>
  <c r="N18" i="29"/>
  <c r="O18" i="29"/>
  <c r="P18" i="29"/>
  <c r="C19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N36" i="29"/>
  <c r="N37" i="29"/>
  <c r="N38" i="29"/>
  <c r="K39" i="29"/>
  <c r="N39" i="29"/>
  <c r="K77" i="29" s="1"/>
  <c r="N40" i="29"/>
  <c r="C53" i="29"/>
  <c r="C54" i="29" s="1"/>
  <c r="D53" i="29"/>
  <c r="D54" i="29" s="1"/>
  <c r="E53" i="29"/>
  <c r="E54" i="29" s="1"/>
  <c r="F53" i="29"/>
  <c r="F54" i="29" s="1"/>
  <c r="G53" i="29"/>
  <c r="G54" i="29" s="1"/>
  <c r="H53" i="29"/>
  <c r="H54" i="29" s="1"/>
  <c r="I53" i="29"/>
  <c r="I54" i="29" s="1"/>
  <c r="J53" i="29"/>
  <c r="J54" i="29" s="1"/>
  <c r="K53" i="29"/>
  <c r="K54" i="29" s="1"/>
  <c r="L53" i="29"/>
  <c r="L54" i="29" s="1"/>
  <c r="M53" i="29"/>
  <c r="M54" i="29" s="1"/>
  <c r="N53" i="29"/>
  <c r="N54" i="29" s="1"/>
  <c r="O53" i="29"/>
  <c r="O54" i="29" s="1"/>
  <c r="P53" i="29"/>
  <c r="P54" i="29" s="1"/>
  <c r="C60" i="29"/>
  <c r="C63" i="29" s="1"/>
  <c r="D60" i="29"/>
  <c r="D63" i="29" s="1"/>
  <c r="E60" i="29"/>
  <c r="E63" i="29" s="1"/>
  <c r="F60" i="29"/>
  <c r="F63" i="29" s="1"/>
  <c r="G60" i="29"/>
  <c r="G63" i="29" s="1"/>
  <c r="H60" i="29"/>
  <c r="H63" i="29" s="1"/>
  <c r="I60" i="29"/>
  <c r="I63" i="29" s="1"/>
  <c r="J60" i="29"/>
  <c r="J63" i="29" s="1"/>
  <c r="K60" i="29"/>
  <c r="L60" i="29"/>
  <c r="L63" i="29" s="1"/>
  <c r="M60" i="29"/>
  <c r="M63" i="29" s="1"/>
  <c r="N60" i="29"/>
  <c r="N63" i="29" s="1"/>
  <c r="O60" i="29"/>
  <c r="O63" i="29" s="1"/>
  <c r="P60" i="29"/>
  <c r="P63" i="29" s="1"/>
  <c r="K63" i="29"/>
  <c r="C69" i="29"/>
  <c r="D69" i="29"/>
  <c r="E69" i="29"/>
  <c r="F69" i="29"/>
  <c r="G69" i="29"/>
  <c r="H69" i="29"/>
  <c r="I69" i="29"/>
  <c r="J69" i="29"/>
  <c r="K76" i="29" s="1"/>
  <c r="K69" i="29"/>
  <c r="L69" i="29"/>
  <c r="M69" i="29"/>
  <c r="N69" i="29"/>
  <c r="O69" i="29"/>
  <c r="P69" i="29"/>
  <c r="K80" i="29"/>
  <c r="C13" i="28"/>
  <c r="D13" i="28"/>
  <c r="E13" i="28"/>
  <c r="F13" i="28"/>
  <c r="G13" i="28"/>
  <c r="H13" i="28"/>
  <c r="I13" i="28"/>
  <c r="J13" i="28"/>
  <c r="J19" i="28" s="1"/>
  <c r="K13" i="28"/>
  <c r="L13" i="28"/>
  <c r="M13" i="28"/>
  <c r="N13" i="28"/>
  <c r="N19" i="28" s="1"/>
  <c r="O13" i="28"/>
  <c r="P13" i="28"/>
  <c r="C18" i="28"/>
  <c r="D18" i="28"/>
  <c r="E18" i="28"/>
  <c r="F18" i="28"/>
  <c r="G18" i="28"/>
  <c r="G19" i="28" s="1"/>
  <c r="H18" i="28"/>
  <c r="I18" i="28"/>
  <c r="J18" i="28"/>
  <c r="K18" i="28"/>
  <c r="K19" i="28" s="1"/>
  <c r="L18" i="28"/>
  <c r="L19" i="28" s="1"/>
  <c r="M18" i="28"/>
  <c r="M19" i="28" s="1"/>
  <c r="N18" i="28"/>
  <c r="O18" i="28"/>
  <c r="O19" i="28" s="1"/>
  <c r="P18" i="28"/>
  <c r="C26" i="28"/>
  <c r="D26" i="28"/>
  <c r="E26" i="28"/>
  <c r="F26" i="28"/>
  <c r="K38" i="28" s="1"/>
  <c r="G26" i="28"/>
  <c r="H26" i="28"/>
  <c r="I26" i="28"/>
  <c r="J26" i="28"/>
  <c r="K26" i="28"/>
  <c r="L26" i="28"/>
  <c r="M26" i="28"/>
  <c r="N26" i="28"/>
  <c r="O26" i="28"/>
  <c r="O29" i="28" s="1"/>
  <c r="P26" i="28"/>
  <c r="N36" i="28"/>
  <c r="N37" i="28"/>
  <c r="N38" i="28"/>
  <c r="K39" i="28"/>
  <c r="N39" i="28"/>
  <c r="K77" i="28" s="1"/>
  <c r="N40" i="28"/>
  <c r="C53" i="28"/>
  <c r="C54" i="28" s="1"/>
  <c r="D53" i="28"/>
  <c r="D54" i="28" s="1"/>
  <c r="E53" i="28"/>
  <c r="E54" i="28" s="1"/>
  <c r="F53" i="28"/>
  <c r="F54" i="28" s="1"/>
  <c r="G53" i="28"/>
  <c r="G54" i="28" s="1"/>
  <c r="H53" i="28"/>
  <c r="H54" i="28" s="1"/>
  <c r="I53" i="28"/>
  <c r="I54" i="28" s="1"/>
  <c r="J53" i="28"/>
  <c r="J54" i="28" s="1"/>
  <c r="K53" i="28"/>
  <c r="K54" i="28" s="1"/>
  <c r="L53" i="28"/>
  <c r="L54" i="28" s="1"/>
  <c r="M53" i="28"/>
  <c r="M54" i="28" s="1"/>
  <c r="N53" i="28"/>
  <c r="N54" i="28" s="1"/>
  <c r="O53" i="28"/>
  <c r="O54" i="28" s="1"/>
  <c r="P53" i="28"/>
  <c r="P54" i="28" s="1"/>
  <c r="C60" i="28"/>
  <c r="C63" i="28" s="1"/>
  <c r="D60" i="28"/>
  <c r="D63" i="28" s="1"/>
  <c r="E60" i="28"/>
  <c r="E63" i="28" s="1"/>
  <c r="F60" i="28"/>
  <c r="F63" i="28" s="1"/>
  <c r="G60" i="28"/>
  <c r="G63" i="28"/>
  <c r="H60" i="28"/>
  <c r="H63" i="28" s="1"/>
  <c r="I60" i="28"/>
  <c r="I63" i="28" s="1"/>
  <c r="J60" i="28"/>
  <c r="J63" i="28" s="1"/>
  <c r="K60" i="28"/>
  <c r="K63" i="28" s="1"/>
  <c r="L60" i="28"/>
  <c r="L63" i="28"/>
  <c r="M60" i="28"/>
  <c r="M63" i="28" s="1"/>
  <c r="N60" i="28"/>
  <c r="N63" i="28" s="1"/>
  <c r="O60" i="28"/>
  <c r="O63" i="28"/>
  <c r="P60" i="28"/>
  <c r="P63" i="28" s="1"/>
  <c r="C69" i="28"/>
  <c r="D69" i="28"/>
  <c r="E69" i="28"/>
  <c r="F69" i="28"/>
  <c r="K76" i="28" s="1"/>
  <c r="G69" i="28"/>
  <c r="H69" i="28"/>
  <c r="I69" i="28"/>
  <c r="J69" i="28"/>
  <c r="K69" i="28"/>
  <c r="L69" i="28"/>
  <c r="M69" i="28"/>
  <c r="N69" i="28"/>
  <c r="O69" i="28"/>
  <c r="P69" i="28"/>
  <c r="K80" i="28"/>
  <c r="C13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C18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C26" i="27"/>
  <c r="D26" i="27"/>
  <c r="E26" i="27"/>
  <c r="F26" i="27"/>
  <c r="G26" i="27"/>
  <c r="H26" i="27"/>
  <c r="I26" i="27"/>
  <c r="J26" i="27"/>
  <c r="K26" i="27"/>
  <c r="L26" i="27"/>
  <c r="M26" i="27"/>
  <c r="N26" i="27"/>
  <c r="O26" i="27"/>
  <c r="P26" i="27"/>
  <c r="N36" i="27"/>
  <c r="N37" i="27"/>
  <c r="N38" i="27"/>
  <c r="K39" i="27"/>
  <c r="N39" i="27"/>
  <c r="N40" i="27"/>
  <c r="C53" i="27"/>
  <c r="C54" i="27" s="1"/>
  <c r="D53" i="27"/>
  <c r="D54" i="27" s="1"/>
  <c r="E53" i="27"/>
  <c r="E54" i="27" s="1"/>
  <c r="F53" i="27"/>
  <c r="F54" i="27" s="1"/>
  <c r="G53" i="27"/>
  <c r="G54" i="27" s="1"/>
  <c r="H53" i="27"/>
  <c r="H54" i="27" s="1"/>
  <c r="I53" i="27"/>
  <c r="I54" i="27" s="1"/>
  <c r="J53" i="27"/>
  <c r="J54" i="27" s="1"/>
  <c r="K53" i="27"/>
  <c r="K54" i="27" s="1"/>
  <c r="L53" i="27"/>
  <c r="L54" i="27" s="1"/>
  <c r="M53" i="27"/>
  <c r="M54" i="27" s="1"/>
  <c r="N53" i="27"/>
  <c r="N54" i="27" s="1"/>
  <c r="O53" i="27"/>
  <c r="O54" i="27" s="1"/>
  <c r="P53" i="27"/>
  <c r="P54" i="27" s="1"/>
  <c r="C60" i="27"/>
  <c r="C63" i="27" s="1"/>
  <c r="D60" i="27"/>
  <c r="D63" i="27" s="1"/>
  <c r="E60" i="27"/>
  <c r="E63" i="27" s="1"/>
  <c r="F60" i="27"/>
  <c r="F63" i="27" s="1"/>
  <c r="G60" i="27"/>
  <c r="G63" i="27" s="1"/>
  <c r="H60" i="27"/>
  <c r="H63" i="27" s="1"/>
  <c r="I60" i="27"/>
  <c r="I63" i="27" s="1"/>
  <c r="J60" i="27"/>
  <c r="J63" i="27" s="1"/>
  <c r="K60" i="27"/>
  <c r="K63" i="27" s="1"/>
  <c r="L60" i="27"/>
  <c r="L63" i="27" s="1"/>
  <c r="M60" i="27"/>
  <c r="M63" i="27" s="1"/>
  <c r="N60" i="27"/>
  <c r="N63" i="27" s="1"/>
  <c r="O60" i="27"/>
  <c r="O63" i="27" s="1"/>
  <c r="P60" i="27"/>
  <c r="P63" i="27" s="1"/>
  <c r="C69" i="27"/>
  <c r="D69" i="27"/>
  <c r="E69" i="27"/>
  <c r="K76" i="27" s="1"/>
  <c r="F69" i="27"/>
  <c r="G69" i="27"/>
  <c r="H69" i="27"/>
  <c r="I69" i="27"/>
  <c r="J69" i="27"/>
  <c r="K69" i="27"/>
  <c r="L69" i="27"/>
  <c r="M69" i="27"/>
  <c r="N69" i="27"/>
  <c r="O69" i="27"/>
  <c r="P69" i="27"/>
  <c r="K77" i="27"/>
  <c r="K80" i="27"/>
  <c r="C13" i="26"/>
  <c r="D13" i="26"/>
  <c r="E13" i="26"/>
  <c r="F13" i="26"/>
  <c r="G13" i="26"/>
  <c r="H13" i="26"/>
  <c r="I13" i="26"/>
  <c r="I19" i="26" s="1"/>
  <c r="I29" i="26" s="1"/>
  <c r="J13" i="26"/>
  <c r="K13" i="26"/>
  <c r="L13" i="26"/>
  <c r="M13" i="26"/>
  <c r="N13" i="26"/>
  <c r="O13" i="26"/>
  <c r="P13" i="26"/>
  <c r="C18" i="26"/>
  <c r="D18" i="26"/>
  <c r="E18" i="26"/>
  <c r="F18" i="26"/>
  <c r="G18" i="26"/>
  <c r="H18" i="26"/>
  <c r="I18" i="26"/>
  <c r="J18" i="26"/>
  <c r="J19" i="26" s="1"/>
  <c r="K18" i="26"/>
  <c r="L18" i="26"/>
  <c r="M18" i="26"/>
  <c r="N18" i="26"/>
  <c r="N19" i="26" s="1"/>
  <c r="O18" i="26"/>
  <c r="P18" i="26"/>
  <c r="F19" i="26"/>
  <c r="C26" i="26"/>
  <c r="D26" i="26"/>
  <c r="E26" i="26"/>
  <c r="F26" i="26"/>
  <c r="G26" i="26"/>
  <c r="H26" i="26"/>
  <c r="I26" i="26"/>
  <c r="J26" i="26"/>
  <c r="K26" i="26"/>
  <c r="L26" i="26"/>
  <c r="M26" i="26"/>
  <c r="N26" i="26"/>
  <c r="O26" i="26"/>
  <c r="P26" i="26"/>
  <c r="N36" i="26"/>
  <c r="N37" i="26"/>
  <c r="N38" i="26"/>
  <c r="K39" i="26"/>
  <c r="N39" i="26"/>
  <c r="K77" i="26" s="1"/>
  <c r="N40" i="26"/>
  <c r="C53" i="26"/>
  <c r="C54" i="26" s="1"/>
  <c r="D53" i="26"/>
  <c r="D54" i="26" s="1"/>
  <c r="E53" i="26"/>
  <c r="E54" i="26" s="1"/>
  <c r="F53" i="26"/>
  <c r="F54" i="26" s="1"/>
  <c r="G53" i="26"/>
  <c r="G54" i="26" s="1"/>
  <c r="H53" i="26"/>
  <c r="H54" i="26" s="1"/>
  <c r="I53" i="26"/>
  <c r="I54" i="26" s="1"/>
  <c r="J53" i="26"/>
  <c r="J54" i="26" s="1"/>
  <c r="K53" i="26"/>
  <c r="K54" i="26" s="1"/>
  <c r="L53" i="26"/>
  <c r="L54" i="26" s="1"/>
  <c r="M53" i="26"/>
  <c r="M54" i="26" s="1"/>
  <c r="N53" i="26"/>
  <c r="N54" i="26" s="1"/>
  <c r="O53" i="26"/>
  <c r="O54" i="26" s="1"/>
  <c r="P53" i="26"/>
  <c r="P54" i="26" s="1"/>
  <c r="C60" i="26"/>
  <c r="C63" i="26" s="1"/>
  <c r="D60" i="26"/>
  <c r="D63" i="26" s="1"/>
  <c r="E60" i="26"/>
  <c r="E63" i="26" s="1"/>
  <c r="F60" i="26"/>
  <c r="F63" i="26" s="1"/>
  <c r="G60" i="26"/>
  <c r="H60" i="26"/>
  <c r="H63" i="26" s="1"/>
  <c r="I60" i="26"/>
  <c r="I63" i="26" s="1"/>
  <c r="J60" i="26"/>
  <c r="J63" i="26" s="1"/>
  <c r="K60" i="26"/>
  <c r="K63" i="26" s="1"/>
  <c r="L60" i="26"/>
  <c r="L63" i="26" s="1"/>
  <c r="M60" i="26"/>
  <c r="M63" i="26" s="1"/>
  <c r="N60" i="26"/>
  <c r="N63" i="26" s="1"/>
  <c r="O60" i="26"/>
  <c r="P60" i="26"/>
  <c r="P63" i="26" s="1"/>
  <c r="G63" i="26"/>
  <c r="O63" i="26"/>
  <c r="C69" i="26"/>
  <c r="D69" i="26"/>
  <c r="E69" i="26"/>
  <c r="F69" i="26"/>
  <c r="G69" i="26"/>
  <c r="H69" i="26"/>
  <c r="I69" i="26"/>
  <c r="J69" i="26"/>
  <c r="K69" i="26"/>
  <c r="L69" i="26"/>
  <c r="M69" i="26"/>
  <c r="N69" i="26"/>
  <c r="O69" i="26"/>
  <c r="P69" i="26"/>
  <c r="K80" i="26"/>
  <c r="D50" i="15"/>
  <c r="D48" i="15"/>
  <c r="D2" i="16"/>
  <c r="C13" i="25"/>
  <c r="C19" i="25" s="1"/>
  <c r="D13" i="25"/>
  <c r="E13" i="25"/>
  <c r="F13" i="25"/>
  <c r="G13" i="25"/>
  <c r="H13" i="25"/>
  <c r="I13" i="25"/>
  <c r="J13" i="25"/>
  <c r="K13" i="25"/>
  <c r="L13" i="25"/>
  <c r="M13" i="25"/>
  <c r="N13" i="25"/>
  <c r="O13" i="25"/>
  <c r="O19" i="25" s="1"/>
  <c r="P13" i="25"/>
  <c r="C18" i="25"/>
  <c r="D18" i="25"/>
  <c r="E18" i="25"/>
  <c r="F18" i="25"/>
  <c r="G18" i="25"/>
  <c r="H18" i="25"/>
  <c r="I18" i="25"/>
  <c r="J18" i="25"/>
  <c r="K18" i="25"/>
  <c r="L18" i="25"/>
  <c r="M18" i="25"/>
  <c r="N18" i="25"/>
  <c r="N19" i="25" s="1"/>
  <c r="N29" i="25" s="1"/>
  <c r="O18" i="25"/>
  <c r="P18" i="25"/>
  <c r="G19" i="25"/>
  <c r="C26" i="25"/>
  <c r="K38" i="25" s="1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N36" i="25"/>
  <c r="N37" i="25"/>
  <c r="N38" i="25"/>
  <c r="K39" i="25"/>
  <c r="N39" i="25"/>
  <c r="K77" i="25" s="1"/>
  <c r="N40" i="25"/>
  <c r="C69" i="25"/>
  <c r="K76" i="25" s="1"/>
  <c r="D69" i="25"/>
  <c r="E69" i="25"/>
  <c r="F69" i="25"/>
  <c r="G69" i="25"/>
  <c r="H69" i="25"/>
  <c r="I69" i="25"/>
  <c r="J69" i="25"/>
  <c r="K69" i="25"/>
  <c r="L69" i="25"/>
  <c r="M69" i="25"/>
  <c r="N69" i="25"/>
  <c r="O69" i="25"/>
  <c r="P69" i="25"/>
  <c r="C53" i="25"/>
  <c r="C54" i="25" s="1"/>
  <c r="D53" i="25"/>
  <c r="D54" i="25" s="1"/>
  <c r="E53" i="25"/>
  <c r="E54" i="25" s="1"/>
  <c r="F53" i="25"/>
  <c r="F54" i="25" s="1"/>
  <c r="G53" i="25"/>
  <c r="G54" i="25" s="1"/>
  <c r="H53" i="25"/>
  <c r="H54" i="25" s="1"/>
  <c r="I53" i="25"/>
  <c r="I54" i="25" s="1"/>
  <c r="J53" i="25"/>
  <c r="J54" i="25" s="1"/>
  <c r="K53" i="25"/>
  <c r="K54" i="25" s="1"/>
  <c r="L53" i="25"/>
  <c r="L54" i="25" s="1"/>
  <c r="M53" i="25"/>
  <c r="M54" i="25" s="1"/>
  <c r="N53" i="25"/>
  <c r="N54" i="25" s="1"/>
  <c r="O53" i="25"/>
  <c r="O54" i="25" s="1"/>
  <c r="P53" i="25"/>
  <c r="P54" i="25" s="1"/>
  <c r="C60" i="25"/>
  <c r="C63" i="25" s="1"/>
  <c r="D60" i="25"/>
  <c r="D63" i="25" s="1"/>
  <c r="E60" i="25"/>
  <c r="E63" i="25" s="1"/>
  <c r="F60" i="25"/>
  <c r="F63" i="25"/>
  <c r="G60" i="25"/>
  <c r="G63" i="25" s="1"/>
  <c r="H60" i="25"/>
  <c r="I60" i="25"/>
  <c r="I63" i="25"/>
  <c r="J60" i="25"/>
  <c r="J63" i="25" s="1"/>
  <c r="K60" i="25"/>
  <c r="K63" i="25" s="1"/>
  <c r="L60" i="25"/>
  <c r="L63" i="25" s="1"/>
  <c r="M60" i="25"/>
  <c r="M63" i="25" s="1"/>
  <c r="N60" i="25"/>
  <c r="N63" i="25" s="1"/>
  <c r="O60" i="25"/>
  <c r="P60" i="25"/>
  <c r="H63" i="25"/>
  <c r="O63" i="25"/>
  <c r="P63" i="25"/>
  <c r="K80" i="25"/>
  <c r="C13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C18" i="24"/>
  <c r="C19" i="24" s="1"/>
  <c r="D18" i="24"/>
  <c r="E18" i="24"/>
  <c r="F18" i="24"/>
  <c r="G18" i="24"/>
  <c r="H18" i="24"/>
  <c r="H19" i="24" s="1"/>
  <c r="H29" i="24" s="1"/>
  <c r="H27" i="24" s="1"/>
  <c r="H31" i="24" s="1"/>
  <c r="I18" i="24"/>
  <c r="J18" i="24"/>
  <c r="K18" i="24"/>
  <c r="K19" i="24" s="1"/>
  <c r="L18" i="24"/>
  <c r="L19" i="24" s="1"/>
  <c r="L29" i="24" s="1"/>
  <c r="M18" i="24"/>
  <c r="N18" i="24"/>
  <c r="O18" i="24"/>
  <c r="P18" i="24"/>
  <c r="C26" i="24"/>
  <c r="D26" i="24"/>
  <c r="E26" i="24"/>
  <c r="F26" i="24"/>
  <c r="K38" i="24" s="1"/>
  <c r="G26" i="24"/>
  <c r="H26" i="24"/>
  <c r="I26" i="24"/>
  <c r="J26" i="24"/>
  <c r="K26" i="24"/>
  <c r="L26" i="24"/>
  <c r="M26" i="24"/>
  <c r="N26" i="24"/>
  <c r="O26" i="24"/>
  <c r="P26" i="24"/>
  <c r="N36" i="24"/>
  <c r="N37" i="24"/>
  <c r="N38" i="24"/>
  <c r="K39" i="24"/>
  <c r="N39" i="24"/>
  <c r="N40" i="24"/>
  <c r="C69" i="24"/>
  <c r="D69" i="24"/>
  <c r="E69" i="24"/>
  <c r="F69" i="24"/>
  <c r="G69" i="24"/>
  <c r="H69" i="24"/>
  <c r="I69" i="24"/>
  <c r="J69" i="24"/>
  <c r="K69" i="24"/>
  <c r="L69" i="24"/>
  <c r="M69" i="24"/>
  <c r="N69" i="24"/>
  <c r="O69" i="24"/>
  <c r="P69" i="24"/>
  <c r="K77" i="24"/>
  <c r="C53" i="24"/>
  <c r="C54" i="24" s="1"/>
  <c r="D53" i="24"/>
  <c r="D54" i="24" s="1"/>
  <c r="E53" i="24"/>
  <c r="F53" i="24"/>
  <c r="F54" i="24" s="1"/>
  <c r="G53" i="24"/>
  <c r="G54" i="24" s="1"/>
  <c r="H53" i="24"/>
  <c r="H54" i="24" s="1"/>
  <c r="I53" i="24"/>
  <c r="I54" i="24" s="1"/>
  <c r="J53" i="24"/>
  <c r="J54" i="24" s="1"/>
  <c r="K53" i="24"/>
  <c r="K54" i="24" s="1"/>
  <c r="L53" i="24"/>
  <c r="L54" i="24" s="1"/>
  <c r="M53" i="24"/>
  <c r="M54" i="24" s="1"/>
  <c r="N53" i="24"/>
  <c r="N54" i="24" s="1"/>
  <c r="O53" i="24"/>
  <c r="O54" i="24" s="1"/>
  <c r="P53" i="24"/>
  <c r="P54" i="24" s="1"/>
  <c r="E54" i="24"/>
  <c r="C60" i="24"/>
  <c r="D60" i="24"/>
  <c r="D63" i="24" s="1"/>
  <c r="E60" i="24"/>
  <c r="E63" i="24" s="1"/>
  <c r="F60" i="24"/>
  <c r="F63" i="24" s="1"/>
  <c r="G60" i="24"/>
  <c r="G63" i="24" s="1"/>
  <c r="H60" i="24"/>
  <c r="H63" i="24" s="1"/>
  <c r="I60" i="24"/>
  <c r="I63" i="24" s="1"/>
  <c r="J60" i="24"/>
  <c r="K60" i="24"/>
  <c r="L60" i="24"/>
  <c r="L63" i="24" s="1"/>
  <c r="M60" i="24"/>
  <c r="M63" i="24" s="1"/>
  <c r="N60" i="24"/>
  <c r="O60" i="24"/>
  <c r="O63" i="24" s="1"/>
  <c r="P60" i="24"/>
  <c r="P63" i="24" s="1"/>
  <c r="C63" i="24"/>
  <c r="J63" i="24"/>
  <c r="K63" i="24"/>
  <c r="N63" i="24"/>
  <c r="K80" i="24"/>
  <c r="C13" i="23"/>
  <c r="D13" i="23"/>
  <c r="D19" i="23" s="1"/>
  <c r="E13" i="23"/>
  <c r="F13" i="23"/>
  <c r="G13" i="23"/>
  <c r="H13" i="23"/>
  <c r="I13" i="23"/>
  <c r="J13" i="23"/>
  <c r="K13" i="23"/>
  <c r="L13" i="23"/>
  <c r="L19" i="23" s="1"/>
  <c r="L29" i="23" s="1"/>
  <c r="M13" i="23"/>
  <c r="N13" i="23"/>
  <c r="O13" i="23"/>
  <c r="P13" i="23"/>
  <c r="P19" i="23" s="1"/>
  <c r="C18" i="23"/>
  <c r="D18" i="23"/>
  <c r="E18" i="23"/>
  <c r="F18" i="23"/>
  <c r="F19" i="23" s="1"/>
  <c r="G18" i="23"/>
  <c r="H18" i="23"/>
  <c r="I18" i="23"/>
  <c r="J18" i="23"/>
  <c r="J19" i="23" s="1"/>
  <c r="K18" i="23"/>
  <c r="L18" i="23"/>
  <c r="M18" i="23"/>
  <c r="N18" i="23"/>
  <c r="N19" i="23" s="1"/>
  <c r="N29" i="23" s="1"/>
  <c r="O18" i="23"/>
  <c r="P18" i="23"/>
  <c r="C26" i="23"/>
  <c r="D26" i="23"/>
  <c r="E26" i="23"/>
  <c r="F26" i="23"/>
  <c r="G26" i="23"/>
  <c r="H26" i="23"/>
  <c r="I26" i="23"/>
  <c r="J26" i="23"/>
  <c r="K26" i="23"/>
  <c r="L26" i="23"/>
  <c r="M26" i="23"/>
  <c r="N26" i="23"/>
  <c r="O26" i="23"/>
  <c r="P26" i="23"/>
  <c r="N36" i="23"/>
  <c r="N37" i="23"/>
  <c r="N38" i="23"/>
  <c r="K39" i="23"/>
  <c r="N39" i="23"/>
  <c r="K77" i="23" s="1"/>
  <c r="N40" i="23"/>
  <c r="C69" i="23"/>
  <c r="D69" i="23"/>
  <c r="K76" i="23" s="1"/>
  <c r="E69" i="23"/>
  <c r="F69" i="23"/>
  <c r="G69" i="23"/>
  <c r="H69" i="23"/>
  <c r="I69" i="23"/>
  <c r="J69" i="23"/>
  <c r="K69" i="23"/>
  <c r="L69" i="23"/>
  <c r="M69" i="23"/>
  <c r="N69" i="23"/>
  <c r="O69" i="23"/>
  <c r="P69" i="23"/>
  <c r="C53" i="23"/>
  <c r="C54" i="23" s="1"/>
  <c r="D53" i="23"/>
  <c r="D54" i="23" s="1"/>
  <c r="E53" i="23"/>
  <c r="E54" i="23" s="1"/>
  <c r="F53" i="23"/>
  <c r="F54" i="23" s="1"/>
  <c r="G53" i="23"/>
  <c r="G54" i="23" s="1"/>
  <c r="H53" i="23"/>
  <c r="H54" i="23" s="1"/>
  <c r="I53" i="23"/>
  <c r="I54" i="23" s="1"/>
  <c r="J53" i="23"/>
  <c r="J54" i="23" s="1"/>
  <c r="K53" i="23"/>
  <c r="K54" i="23" s="1"/>
  <c r="L53" i="23"/>
  <c r="L54" i="23" s="1"/>
  <c r="M53" i="23"/>
  <c r="M54" i="23" s="1"/>
  <c r="N53" i="23"/>
  <c r="N54" i="23" s="1"/>
  <c r="O53" i="23"/>
  <c r="O54" i="23" s="1"/>
  <c r="P53" i="23"/>
  <c r="P54" i="23" s="1"/>
  <c r="C60" i="23"/>
  <c r="C63" i="23" s="1"/>
  <c r="D60" i="23"/>
  <c r="D63" i="23" s="1"/>
  <c r="E60" i="23"/>
  <c r="E63" i="23" s="1"/>
  <c r="F60" i="23"/>
  <c r="F63" i="23" s="1"/>
  <c r="G60" i="23"/>
  <c r="G63" i="23" s="1"/>
  <c r="H60" i="23"/>
  <c r="H63" i="23" s="1"/>
  <c r="I60" i="23"/>
  <c r="J60" i="23"/>
  <c r="J63" i="23"/>
  <c r="K60" i="23"/>
  <c r="K63" i="23" s="1"/>
  <c r="L60" i="23"/>
  <c r="L63" i="23" s="1"/>
  <c r="M60" i="23"/>
  <c r="M63" i="23" s="1"/>
  <c r="N60" i="23"/>
  <c r="N63" i="23" s="1"/>
  <c r="O60" i="23"/>
  <c r="O63" i="23" s="1"/>
  <c r="P60" i="23"/>
  <c r="P63" i="23" s="1"/>
  <c r="I63" i="23"/>
  <c r="K80" i="23"/>
  <c r="C13" i="22"/>
  <c r="D13" i="22"/>
  <c r="E13" i="22"/>
  <c r="E19" i="22" s="1"/>
  <c r="F13" i="22"/>
  <c r="G13" i="22"/>
  <c r="H13" i="22"/>
  <c r="I13" i="22"/>
  <c r="J13" i="22"/>
  <c r="K13" i="22"/>
  <c r="K19" i="22" s="1"/>
  <c r="L13" i="22"/>
  <c r="M13" i="22"/>
  <c r="M19" i="22" s="1"/>
  <c r="M29" i="22" s="1"/>
  <c r="N13" i="22"/>
  <c r="O13" i="22"/>
  <c r="P13" i="22"/>
  <c r="C18" i="22"/>
  <c r="D18" i="22"/>
  <c r="D19" i="22" s="1"/>
  <c r="E18" i="22"/>
  <c r="F18" i="22"/>
  <c r="G18" i="22"/>
  <c r="G19" i="22" s="1"/>
  <c r="H18" i="22"/>
  <c r="I18" i="22"/>
  <c r="J18" i="22"/>
  <c r="K18" i="22"/>
  <c r="L18" i="22"/>
  <c r="M18" i="22"/>
  <c r="N18" i="22"/>
  <c r="O18" i="22"/>
  <c r="P18" i="22"/>
  <c r="P19" i="22" s="1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P29" i="22" s="1"/>
  <c r="P27" i="22" s="1"/>
  <c r="P31" i="22" s="1"/>
  <c r="N36" i="22"/>
  <c r="N37" i="22"/>
  <c r="N38" i="22"/>
  <c r="K39" i="22"/>
  <c r="N39" i="22"/>
  <c r="K77" i="22" s="1"/>
  <c r="N40" i="22"/>
  <c r="C69" i="22"/>
  <c r="D69" i="22"/>
  <c r="E69" i="22"/>
  <c r="F69" i="22"/>
  <c r="G69" i="22"/>
  <c r="H69" i="22"/>
  <c r="I69" i="22"/>
  <c r="J69" i="22"/>
  <c r="K69" i="22"/>
  <c r="L69" i="22"/>
  <c r="M69" i="22"/>
  <c r="N69" i="22"/>
  <c r="O69" i="22"/>
  <c r="P69" i="22"/>
  <c r="C53" i="22"/>
  <c r="C54" i="22" s="1"/>
  <c r="D53" i="22"/>
  <c r="D54" i="22" s="1"/>
  <c r="E53" i="22"/>
  <c r="E54" i="22" s="1"/>
  <c r="F53" i="22"/>
  <c r="F54" i="22" s="1"/>
  <c r="G53" i="22"/>
  <c r="G54" i="22" s="1"/>
  <c r="H53" i="22"/>
  <c r="H54" i="22" s="1"/>
  <c r="I53" i="22"/>
  <c r="I54" i="22" s="1"/>
  <c r="J53" i="22"/>
  <c r="J54" i="22" s="1"/>
  <c r="K53" i="22"/>
  <c r="K54" i="22" s="1"/>
  <c r="L53" i="22"/>
  <c r="L54" i="22" s="1"/>
  <c r="M53" i="22"/>
  <c r="M54" i="22" s="1"/>
  <c r="N53" i="22"/>
  <c r="N54" i="22" s="1"/>
  <c r="O53" i="22"/>
  <c r="O54" i="22" s="1"/>
  <c r="P53" i="22"/>
  <c r="P54" i="22" s="1"/>
  <c r="C60" i="22"/>
  <c r="D60" i="22"/>
  <c r="D63" i="22" s="1"/>
  <c r="E60" i="22"/>
  <c r="F60" i="22"/>
  <c r="F63" i="22" s="1"/>
  <c r="G60" i="22"/>
  <c r="H60" i="22"/>
  <c r="H63" i="22" s="1"/>
  <c r="I60" i="22"/>
  <c r="I63" i="22" s="1"/>
  <c r="J60" i="22"/>
  <c r="J63" i="22" s="1"/>
  <c r="K60" i="22"/>
  <c r="K63" i="22" s="1"/>
  <c r="L60" i="22"/>
  <c r="M60" i="22"/>
  <c r="M63" i="22" s="1"/>
  <c r="N60" i="22"/>
  <c r="N63" i="22" s="1"/>
  <c r="O60" i="22"/>
  <c r="O63" i="22" s="1"/>
  <c r="P60" i="22"/>
  <c r="P63" i="22" s="1"/>
  <c r="C63" i="22"/>
  <c r="E63" i="22"/>
  <c r="G63" i="22"/>
  <c r="L63" i="22"/>
  <c r="K80" i="22"/>
  <c r="C13" i="21"/>
  <c r="D13" i="21"/>
  <c r="E13" i="21"/>
  <c r="E19" i="21" s="1"/>
  <c r="F13" i="21"/>
  <c r="G13" i="21"/>
  <c r="H13" i="21"/>
  <c r="I13" i="21"/>
  <c r="J13" i="21"/>
  <c r="K13" i="21"/>
  <c r="L13" i="21"/>
  <c r="M13" i="21"/>
  <c r="M19" i="21" s="1"/>
  <c r="N13" i="21"/>
  <c r="O13" i="21"/>
  <c r="P13" i="21"/>
  <c r="C18" i="21"/>
  <c r="D18" i="21"/>
  <c r="D19" i="21" s="1"/>
  <c r="E18" i="21"/>
  <c r="F18" i="21"/>
  <c r="G18" i="21"/>
  <c r="H18" i="21"/>
  <c r="I18" i="21"/>
  <c r="J18" i="21"/>
  <c r="K18" i="21"/>
  <c r="K19" i="21" s="1"/>
  <c r="L18" i="21"/>
  <c r="M18" i="21"/>
  <c r="N18" i="21"/>
  <c r="O18" i="21"/>
  <c r="P18" i="21"/>
  <c r="C26" i="21"/>
  <c r="D26" i="21"/>
  <c r="E26" i="21"/>
  <c r="F26" i="21"/>
  <c r="G26" i="21"/>
  <c r="H26" i="21"/>
  <c r="H29" i="21" s="1"/>
  <c r="H27" i="21" s="1"/>
  <c r="H31" i="21" s="1"/>
  <c r="I26" i="21"/>
  <c r="J26" i="21"/>
  <c r="K26" i="21"/>
  <c r="L26" i="21"/>
  <c r="M26" i="21"/>
  <c r="N26" i="21"/>
  <c r="O26" i="21"/>
  <c r="P26" i="21"/>
  <c r="N36" i="21"/>
  <c r="N37" i="21"/>
  <c r="N38" i="21"/>
  <c r="K39" i="21"/>
  <c r="N39" i="21"/>
  <c r="N40" i="21"/>
  <c r="C69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K77" i="21"/>
  <c r="C53" i="21"/>
  <c r="C54" i="21" s="1"/>
  <c r="D53" i="21"/>
  <c r="D54" i="21" s="1"/>
  <c r="E53" i="21"/>
  <c r="F53" i="21"/>
  <c r="G53" i="21"/>
  <c r="G54" i="21" s="1"/>
  <c r="H53" i="21"/>
  <c r="H54" i="21" s="1"/>
  <c r="I53" i="21"/>
  <c r="I54" i="21" s="1"/>
  <c r="J53" i="21"/>
  <c r="J54" i="21" s="1"/>
  <c r="K53" i="21"/>
  <c r="K54" i="21" s="1"/>
  <c r="L53" i="21"/>
  <c r="L54" i="21" s="1"/>
  <c r="M53" i="21"/>
  <c r="M54" i="21" s="1"/>
  <c r="N53" i="21"/>
  <c r="N54" i="21" s="1"/>
  <c r="O53" i="21"/>
  <c r="O54" i="21" s="1"/>
  <c r="P53" i="21"/>
  <c r="P54" i="21" s="1"/>
  <c r="E54" i="21"/>
  <c r="F54" i="21"/>
  <c r="C60" i="21"/>
  <c r="C63" i="21" s="1"/>
  <c r="D60" i="21"/>
  <c r="D63" i="21" s="1"/>
  <c r="E60" i="21"/>
  <c r="F60" i="21"/>
  <c r="G60" i="21"/>
  <c r="G63" i="21" s="1"/>
  <c r="H60" i="21"/>
  <c r="H63" i="21" s="1"/>
  <c r="I60" i="21"/>
  <c r="I63" i="21" s="1"/>
  <c r="J60" i="21"/>
  <c r="J63" i="21" s="1"/>
  <c r="K60" i="21"/>
  <c r="K63" i="21" s="1"/>
  <c r="L60" i="21"/>
  <c r="M60" i="21"/>
  <c r="N60" i="21"/>
  <c r="O60" i="21"/>
  <c r="O63" i="21" s="1"/>
  <c r="P60" i="21"/>
  <c r="P63" i="21" s="1"/>
  <c r="E63" i="21"/>
  <c r="F63" i="21"/>
  <c r="L63" i="21"/>
  <c r="M63" i="21"/>
  <c r="N63" i="21"/>
  <c r="K80" i="21"/>
  <c r="C13" i="20"/>
  <c r="D13" i="20"/>
  <c r="E13" i="20"/>
  <c r="E19" i="20" s="1"/>
  <c r="F13" i="20"/>
  <c r="G13" i="20"/>
  <c r="H13" i="20"/>
  <c r="I13" i="20"/>
  <c r="I19" i="20" s="1"/>
  <c r="I29" i="20" s="1"/>
  <c r="J13" i="20"/>
  <c r="K13" i="20"/>
  <c r="L13" i="20"/>
  <c r="M13" i="20"/>
  <c r="N13" i="20"/>
  <c r="O13" i="20"/>
  <c r="P13" i="20"/>
  <c r="C18" i="20"/>
  <c r="C19" i="20" s="1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C26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N36" i="20"/>
  <c r="N37" i="20"/>
  <c r="N38" i="20"/>
  <c r="K39" i="20"/>
  <c r="N39" i="20"/>
  <c r="N40" i="20"/>
  <c r="C69" i="20"/>
  <c r="D69" i="20"/>
  <c r="E69" i="20"/>
  <c r="F69" i="20"/>
  <c r="G69" i="20"/>
  <c r="H69" i="20"/>
  <c r="I69" i="20"/>
  <c r="J69" i="20"/>
  <c r="K69" i="20"/>
  <c r="L69" i="20"/>
  <c r="M69" i="20"/>
  <c r="N69" i="20"/>
  <c r="O69" i="20"/>
  <c r="P69" i="20"/>
  <c r="K77" i="20"/>
  <c r="C53" i="20"/>
  <c r="D53" i="20"/>
  <c r="D54" i="20" s="1"/>
  <c r="E53" i="20"/>
  <c r="E54" i="20" s="1"/>
  <c r="F53" i="20"/>
  <c r="G53" i="20"/>
  <c r="G54" i="20" s="1"/>
  <c r="H53" i="20"/>
  <c r="H54" i="20" s="1"/>
  <c r="I53" i="20"/>
  <c r="I54" i="20" s="1"/>
  <c r="J53" i="20"/>
  <c r="J54" i="20" s="1"/>
  <c r="K53" i="20"/>
  <c r="K54" i="20" s="1"/>
  <c r="L53" i="20"/>
  <c r="L54" i="20" s="1"/>
  <c r="M53" i="20"/>
  <c r="M54" i="20" s="1"/>
  <c r="N53" i="20"/>
  <c r="N54" i="20" s="1"/>
  <c r="O53" i="20"/>
  <c r="O54" i="20" s="1"/>
  <c r="P53" i="20"/>
  <c r="P54" i="20" s="1"/>
  <c r="C54" i="20"/>
  <c r="F54" i="20"/>
  <c r="C60" i="20"/>
  <c r="D60" i="20"/>
  <c r="D63" i="20" s="1"/>
  <c r="E60" i="20"/>
  <c r="E63" i="20" s="1"/>
  <c r="F60" i="20"/>
  <c r="F63" i="20" s="1"/>
  <c r="G60" i="20"/>
  <c r="H60" i="20"/>
  <c r="H63" i="20" s="1"/>
  <c r="I60" i="20"/>
  <c r="I63" i="20"/>
  <c r="J60" i="20"/>
  <c r="J63" i="20" s="1"/>
  <c r="K60" i="20"/>
  <c r="K63" i="20" s="1"/>
  <c r="L60" i="20"/>
  <c r="L63" i="20" s="1"/>
  <c r="M60" i="20"/>
  <c r="M63" i="20" s="1"/>
  <c r="N60" i="20"/>
  <c r="N63" i="20" s="1"/>
  <c r="O60" i="20"/>
  <c r="P60" i="20"/>
  <c r="P63" i="20" s="1"/>
  <c r="C63" i="20"/>
  <c r="G63" i="20"/>
  <c r="O63" i="20"/>
  <c r="K80" i="20"/>
  <c r="C13" i="19"/>
  <c r="D13" i="19"/>
  <c r="E13" i="19"/>
  <c r="E19" i="19" s="1"/>
  <c r="F13" i="19"/>
  <c r="G13" i="19"/>
  <c r="H13" i="19"/>
  <c r="I13" i="19"/>
  <c r="J13" i="19"/>
  <c r="K13" i="19"/>
  <c r="L13" i="19"/>
  <c r="M13" i="19"/>
  <c r="M19" i="19" s="1"/>
  <c r="N13" i="19"/>
  <c r="O13" i="19"/>
  <c r="P13" i="19"/>
  <c r="C18" i="19"/>
  <c r="C19" i="19" s="1"/>
  <c r="D18" i="19"/>
  <c r="E18" i="19"/>
  <c r="F18" i="19"/>
  <c r="G18" i="19"/>
  <c r="G19" i="19" s="1"/>
  <c r="G29" i="19" s="1"/>
  <c r="G27" i="19" s="1"/>
  <c r="H18" i="19"/>
  <c r="H19" i="19" s="1"/>
  <c r="I18" i="19"/>
  <c r="J18" i="19"/>
  <c r="K18" i="19"/>
  <c r="L18" i="19"/>
  <c r="M18" i="19"/>
  <c r="N18" i="19"/>
  <c r="O18" i="19"/>
  <c r="O19" i="19" s="1"/>
  <c r="P18" i="19"/>
  <c r="P19" i="19" s="1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N36" i="19"/>
  <c r="N37" i="19"/>
  <c r="N38" i="19"/>
  <c r="K39" i="19"/>
  <c r="N39" i="19"/>
  <c r="N40" i="19"/>
  <c r="C69" i="19"/>
  <c r="D69" i="19"/>
  <c r="E69" i="19"/>
  <c r="F69" i="19"/>
  <c r="G69" i="19"/>
  <c r="H69" i="19"/>
  <c r="I69" i="19"/>
  <c r="J69" i="19"/>
  <c r="K69" i="19"/>
  <c r="L69" i="19"/>
  <c r="M69" i="19"/>
  <c r="N69" i="19"/>
  <c r="O69" i="19"/>
  <c r="P69" i="19"/>
  <c r="K77" i="19"/>
  <c r="C53" i="19"/>
  <c r="C54" i="19" s="1"/>
  <c r="D53" i="19"/>
  <c r="D54" i="19" s="1"/>
  <c r="E53" i="19"/>
  <c r="E54" i="19" s="1"/>
  <c r="F53" i="19"/>
  <c r="F54" i="19" s="1"/>
  <c r="G53" i="19"/>
  <c r="G54" i="19" s="1"/>
  <c r="H53" i="19"/>
  <c r="H54" i="19" s="1"/>
  <c r="I53" i="19"/>
  <c r="I54" i="19" s="1"/>
  <c r="J53" i="19"/>
  <c r="J54" i="19" s="1"/>
  <c r="K53" i="19"/>
  <c r="K54" i="19" s="1"/>
  <c r="L53" i="19"/>
  <c r="L54" i="19" s="1"/>
  <c r="M53" i="19"/>
  <c r="M54" i="19" s="1"/>
  <c r="N53" i="19"/>
  <c r="N54" i="19" s="1"/>
  <c r="O53" i="19"/>
  <c r="O54" i="19" s="1"/>
  <c r="P53" i="19"/>
  <c r="P54" i="19" s="1"/>
  <c r="C60" i="19"/>
  <c r="C63" i="19" s="1"/>
  <c r="D60" i="19"/>
  <c r="D63" i="19" s="1"/>
  <c r="E60" i="19"/>
  <c r="E63" i="19" s="1"/>
  <c r="F60" i="19"/>
  <c r="F63" i="19" s="1"/>
  <c r="G60" i="19"/>
  <c r="G63" i="19" s="1"/>
  <c r="H60" i="19"/>
  <c r="H63" i="19" s="1"/>
  <c r="I60" i="19"/>
  <c r="J60" i="19"/>
  <c r="J63" i="19" s="1"/>
  <c r="K60" i="19"/>
  <c r="K63" i="19" s="1"/>
  <c r="L60" i="19"/>
  <c r="L63" i="19" s="1"/>
  <c r="M60" i="19"/>
  <c r="M63" i="19" s="1"/>
  <c r="N60" i="19"/>
  <c r="N63" i="19" s="1"/>
  <c r="O60" i="19"/>
  <c r="O63" i="19"/>
  <c r="P60" i="19"/>
  <c r="P63" i="19" s="1"/>
  <c r="I63" i="19"/>
  <c r="K80" i="19"/>
  <c r="C13" i="18"/>
  <c r="D13" i="18"/>
  <c r="E13" i="18"/>
  <c r="F13" i="18"/>
  <c r="G13" i="18"/>
  <c r="H13" i="18"/>
  <c r="H19" i="18" s="1"/>
  <c r="H29" i="18" s="1"/>
  <c r="I13" i="18"/>
  <c r="J13" i="18"/>
  <c r="K13" i="18"/>
  <c r="L13" i="18"/>
  <c r="L19" i="18" s="1"/>
  <c r="L29" i="18" s="1"/>
  <c r="L27" i="18" s="1"/>
  <c r="L31" i="18" s="1"/>
  <c r="M13" i="18"/>
  <c r="N13" i="18"/>
  <c r="O13" i="18"/>
  <c r="P13" i="18"/>
  <c r="C18" i="18"/>
  <c r="D18" i="18"/>
  <c r="E18" i="18"/>
  <c r="F18" i="18"/>
  <c r="G18" i="18"/>
  <c r="H18" i="18"/>
  <c r="I18" i="18"/>
  <c r="J18" i="18"/>
  <c r="J19" i="18" s="1"/>
  <c r="K18" i="18"/>
  <c r="L18" i="18"/>
  <c r="M18" i="18"/>
  <c r="N18" i="18"/>
  <c r="N19" i="18" s="1"/>
  <c r="N29" i="18" s="1"/>
  <c r="O18" i="18"/>
  <c r="O19" i="18" s="1"/>
  <c r="P18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O29" i="18" s="1"/>
  <c r="P26" i="18"/>
  <c r="N36" i="18"/>
  <c r="N37" i="18"/>
  <c r="N38" i="18"/>
  <c r="K39" i="18"/>
  <c r="N39" i="18"/>
  <c r="N40" i="18"/>
  <c r="C69" i="18"/>
  <c r="D69" i="18"/>
  <c r="E69" i="18"/>
  <c r="F69" i="18"/>
  <c r="G69" i="18"/>
  <c r="H69" i="18"/>
  <c r="I69" i="18"/>
  <c r="J69" i="18"/>
  <c r="K69" i="18"/>
  <c r="L69" i="18"/>
  <c r="M69" i="18"/>
  <c r="N69" i="18"/>
  <c r="O69" i="18"/>
  <c r="P69" i="18"/>
  <c r="K77" i="18"/>
  <c r="C53" i="18"/>
  <c r="C54" i="18" s="1"/>
  <c r="D53" i="18"/>
  <c r="D54" i="18" s="1"/>
  <c r="E53" i="18"/>
  <c r="E54" i="18" s="1"/>
  <c r="F53" i="18"/>
  <c r="F54" i="18" s="1"/>
  <c r="G53" i="18"/>
  <c r="G54" i="18" s="1"/>
  <c r="H53" i="18"/>
  <c r="H54" i="18" s="1"/>
  <c r="I53" i="18"/>
  <c r="I54" i="18" s="1"/>
  <c r="J53" i="18"/>
  <c r="J54" i="18" s="1"/>
  <c r="K53" i="18"/>
  <c r="K54" i="18" s="1"/>
  <c r="L53" i="18"/>
  <c r="L54" i="18" s="1"/>
  <c r="M53" i="18"/>
  <c r="M54" i="18" s="1"/>
  <c r="N53" i="18"/>
  <c r="N54" i="18" s="1"/>
  <c r="O53" i="18"/>
  <c r="O54" i="18" s="1"/>
  <c r="P53" i="18"/>
  <c r="P54" i="18" s="1"/>
  <c r="C60" i="18"/>
  <c r="C63" i="18" s="1"/>
  <c r="D60" i="18"/>
  <c r="D63" i="18" s="1"/>
  <c r="E60" i="18"/>
  <c r="F60" i="18"/>
  <c r="G60" i="18"/>
  <c r="G63" i="18" s="1"/>
  <c r="H60" i="18"/>
  <c r="H63" i="18" s="1"/>
  <c r="I60" i="18"/>
  <c r="J60" i="18"/>
  <c r="J63" i="18" s="1"/>
  <c r="K60" i="18"/>
  <c r="K63" i="18" s="1"/>
  <c r="L60" i="18"/>
  <c r="L63" i="18" s="1"/>
  <c r="M60" i="18"/>
  <c r="M63" i="18" s="1"/>
  <c r="N60" i="18"/>
  <c r="N63" i="18" s="1"/>
  <c r="O60" i="18"/>
  <c r="O63" i="18" s="1"/>
  <c r="P60" i="18"/>
  <c r="P63" i="18" s="1"/>
  <c r="E63" i="18"/>
  <c r="F63" i="18"/>
  <c r="I63" i="18"/>
  <c r="K80" i="18"/>
  <c r="C13" i="17"/>
  <c r="D13" i="17"/>
  <c r="E13" i="17"/>
  <c r="F13" i="17"/>
  <c r="G13" i="17"/>
  <c r="G19" i="17" s="1"/>
  <c r="H13" i="17"/>
  <c r="H19" i="17" s="1"/>
  <c r="H29" i="17" s="1"/>
  <c r="H27" i="17" s="1"/>
  <c r="I13" i="17"/>
  <c r="J13" i="17"/>
  <c r="K13" i="17"/>
  <c r="L13" i="17"/>
  <c r="M13" i="17"/>
  <c r="N13" i="17"/>
  <c r="O13" i="17"/>
  <c r="P13" i="17"/>
  <c r="C18" i="17"/>
  <c r="D18" i="17"/>
  <c r="E18" i="17"/>
  <c r="E19" i="17" s="1"/>
  <c r="F18" i="17"/>
  <c r="F19" i="17" s="1"/>
  <c r="F29" i="17" s="1"/>
  <c r="F27" i="17" s="1"/>
  <c r="F31" i="17" s="1"/>
  <c r="G18" i="17"/>
  <c r="H18" i="17"/>
  <c r="I18" i="17"/>
  <c r="I19" i="17" s="1"/>
  <c r="I29" i="17" s="1"/>
  <c r="I27" i="17" s="1"/>
  <c r="J18" i="17"/>
  <c r="K18" i="17"/>
  <c r="L18" i="17"/>
  <c r="M18" i="17"/>
  <c r="M19" i="17" s="1"/>
  <c r="N18" i="17"/>
  <c r="O18" i="17"/>
  <c r="P18" i="17"/>
  <c r="C19" i="17"/>
  <c r="C29" i="17" s="1"/>
  <c r="P19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N36" i="17"/>
  <c r="N37" i="17"/>
  <c r="N38" i="17"/>
  <c r="K39" i="17"/>
  <c r="N39" i="17"/>
  <c r="N40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K77" i="17"/>
  <c r="C53" i="17"/>
  <c r="C54" i="17" s="1"/>
  <c r="D53" i="17"/>
  <c r="D54" i="17" s="1"/>
  <c r="E53" i="17"/>
  <c r="E54" i="17" s="1"/>
  <c r="F53" i="17"/>
  <c r="F54" i="17" s="1"/>
  <c r="G53" i="17"/>
  <c r="G54" i="17" s="1"/>
  <c r="H53" i="17"/>
  <c r="H54" i="17" s="1"/>
  <c r="I53" i="17"/>
  <c r="I54" i="17" s="1"/>
  <c r="J53" i="17"/>
  <c r="J54" i="17" s="1"/>
  <c r="K53" i="17"/>
  <c r="K54" i="17" s="1"/>
  <c r="L53" i="17"/>
  <c r="L54" i="17" s="1"/>
  <c r="M53" i="17"/>
  <c r="M54" i="17" s="1"/>
  <c r="N53" i="17"/>
  <c r="N54" i="17" s="1"/>
  <c r="O53" i="17"/>
  <c r="O54" i="17" s="1"/>
  <c r="P53" i="17"/>
  <c r="P54" i="17" s="1"/>
  <c r="C60" i="17"/>
  <c r="C63" i="17" s="1"/>
  <c r="D60" i="17"/>
  <c r="D63" i="17" s="1"/>
  <c r="E60" i="17"/>
  <c r="F60" i="17"/>
  <c r="G60" i="17"/>
  <c r="G63" i="17" s="1"/>
  <c r="H60" i="17"/>
  <c r="H63" i="17" s="1"/>
  <c r="I60" i="17"/>
  <c r="I63" i="17" s="1"/>
  <c r="J60" i="17"/>
  <c r="K60" i="17"/>
  <c r="K63" i="17" s="1"/>
  <c r="L60" i="17"/>
  <c r="L63" i="17" s="1"/>
  <c r="M60" i="17"/>
  <c r="N60" i="17"/>
  <c r="N63" i="17" s="1"/>
  <c r="O60" i="17"/>
  <c r="O63" i="17" s="1"/>
  <c r="P60" i="17"/>
  <c r="P63" i="17" s="1"/>
  <c r="E63" i="17"/>
  <c r="F63" i="17"/>
  <c r="J63" i="17"/>
  <c r="M63" i="17"/>
  <c r="K80" i="17"/>
  <c r="C13" i="16"/>
  <c r="D13" i="16"/>
  <c r="E13" i="16"/>
  <c r="E19" i="16" s="1"/>
  <c r="E29" i="16" s="1"/>
  <c r="E27" i="16" s="1"/>
  <c r="F13" i="16"/>
  <c r="G13" i="16"/>
  <c r="H13" i="16"/>
  <c r="H19" i="16" s="1"/>
  <c r="I13" i="16"/>
  <c r="J13" i="16"/>
  <c r="K13" i="16"/>
  <c r="L13" i="16"/>
  <c r="L19" i="16" s="1"/>
  <c r="L29" i="16" s="1"/>
  <c r="M13" i="16"/>
  <c r="N13" i="16"/>
  <c r="O13" i="16"/>
  <c r="P13" i="16"/>
  <c r="C18" i="16"/>
  <c r="C19" i="16" s="1"/>
  <c r="D18" i="16"/>
  <c r="E18" i="16"/>
  <c r="F18" i="16"/>
  <c r="G18" i="16"/>
  <c r="G19" i="16" s="1"/>
  <c r="G29" i="16" s="1"/>
  <c r="G27" i="16" s="1"/>
  <c r="H18" i="16"/>
  <c r="I18" i="16"/>
  <c r="J18" i="16"/>
  <c r="K18" i="16"/>
  <c r="L18" i="16"/>
  <c r="M18" i="16"/>
  <c r="N18" i="16"/>
  <c r="O18" i="16"/>
  <c r="P18" i="16"/>
  <c r="O1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N36" i="16"/>
  <c r="N37" i="16"/>
  <c r="N38" i="16"/>
  <c r="K39" i="16"/>
  <c r="N39" i="16"/>
  <c r="N40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K77" i="16"/>
  <c r="C53" i="16"/>
  <c r="C54" i="16" s="1"/>
  <c r="D53" i="16"/>
  <c r="D54" i="16" s="1"/>
  <c r="E53" i="16"/>
  <c r="E54" i="16" s="1"/>
  <c r="F53" i="16"/>
  <c r="F54" i="16" s="1"/>
  <c r="G53" i="16"/>
  <c r="G54" i="16" s="1"/>
  <c r="H53" i="16"/>
  <c r="H54" i="16" s="1"/>
  <c r="I53" i="16"/>
  <c r="I54" i="16" s="1"/>
  <c r="J53" i="16"/>
  <c r="J54" i="16" s="1"/>
  <c r="K53" i="16"/>
  <c r="K54" i="16" s="1"/>
  <c r="L53" i="16"/>
  <c r="L54" i="16" s="1"/>
  <c r="M53" i="16"/>
  <c r="M54" i="16" s="1"/>
  <c r="N53" i="16"/>
  <c r="N54" i="16" s="1"/>
  <c r="O53" i="16"/>
  <c r="O54" i="16" s="1"/>
  <c r="P53" i="16"/>
  <c r="P54" i="16" s="1"/>
  <c r="C60" i="16"/>
  <c r="D60" i="16"/>
  <c r="D63" i="16" s="1"/>
  <c r="E60" i="16"/>
  <c r="E63" i="16" s="1"/>
  <c r="F60" i="16"/>
  <c r="F63" i="16" s="1"/>
  <c r="G60" i="16"/>
  <c r="H60" i="16"/>
  <c r="I60" i="16"/>
  <c r="I63" i="16" s="1"/>
  <c r="J60" i="16"/>
  <c r="J63" i="16" s="1"/>
  <c r="K60" i="16"/>
  <c r="L60" i="16"/>
  <c r="L63" i="16" s="1"/>
  <c r="M60" i="16"/>
  <c r="M63" i="16" s="1"/>
  <c r="N60" i="16"/>
  <c r="N63" i="16" s="1"/>
  <c r="O60" i="16"/>
  <c r="P60" i="16"/>
  <c r="P63" i="16" s="1"/>
  <c r="C63" i="16"/>
  <c r="G63" i="16"/>
  <c r="H63" i="16"/>
  <c r="K63" i="16"/>
  <c r="O63" i="16"/>
  <c r="K80" i="16"/>
  <c r="C13" i="15"/>
  <c r="D13" i="15"/>
  <c r="E13" i="15"/>
  <c r="E19" i="15" s="1"/>
  <c r="E29" i="15" s="1"/>
  <c r="F13" i="15"/>
  <c r="G13" i="15"/>
  <c r="H13" i="15"/>
  <c r="I13" i="15"/>
  <c r="I19" i="15" s="1"/>
  <c r="J13" i="15"/>
  <c r="K13" i="15"/>
  <c r="L13" i="15"/>
  <c r="M13" i="15"/>
  <c r="M19" i="15" s="1"/>
  <c r="M29" i="15" s="1"/>
  <c r="M27" i="15" s="1"/>
  <c r="M31" i="15" s="1"/>
  <c r="N13" i="15"/>
  <c r="O13" i="15"/>
  <c r="P13" i="15"/>
  <c r="C18" i="15"/>
  <c r="D18" i="15"/>
  <c r="D19" i="15" s="1"/>
  <c r="E18" i="15"/>
  <c r="F18" i="15"/>
  <c r="G18" i="15"/>
  <c r="H18" i="15"/>
  <c r="I18" i="15"/>
  <c r="J18" i="15"/>
  <c r="K18" i="15"/>
  <c r="L18" i="15"/>
  <c r="M18" i="15"/>
  <c r="N18" i="15"/>
  <c r="O18" i="15"/>
  <c r="P18" i="15"/>
  <c r="P19" i="15" s="1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N36" i="15"/>
  <c r="N37" i="15"/>
  <c r="N38" i="15"/>
  <c r="K39" i="15"/>
  <c r="N39" i="15"/>
  <c r="N40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K77" i="15"/>
  <c r="C53" i="15"/>
  <c r="C54" i="15" s="1"/>
  <c r="D53" i="15"/>
  <c r="D54" i="15" s="1"/>
  <c r="E53" i="15"/>
  <c r="E54" i="15" s="1"/>
  <c r="F53" i="15"/>
  <c r="F54" i="15" s="1"/>
  <c r="G53" i="15"/>
  <c r="G54" i="15" s="1"/>
  <c r="H53" i="15"/>
  <c r="H54" i="15" s="1"/>
  <c r="I53" i="15"/>
  <c r="I54" i="15" s="1"/>
  <c r="J53" i="15"/>
  <c r="J54" i="15" s="1"/>
  <c r="K53" i="15"/>
  <c r="K54" i="15" s="1"/>
  <c r="L53" i="15"/>
  <c r="L54" i="15" s="1"/>
  <c r="M53" i="15"/>
  <c r="M54" i="15" s="1"/>
  <c r="N53" i="15"/>
  <c r="N54" i="15" s="1"/>
  <c r="O53" i="15"/>
  <c r="O54" i="15" s="1"/>
  <c r="P53" i="15"/>
  <c r="P54" i="15" s="1"/>
  <c r="C60" i="15"/>
  <c r="C63" i="15" s="1"/>
  <c r="D60" i="15"/>
  <c r="D63" i="15" s="1"/>
  <c r="E60" i="15"/>
  <c r="F60" i="15"/>
  <c r="G60" i="15"/>
  <c r="G63" i="15" s="1"/>
  <c r="H60" i="15"/>
  <c r="H63" i="15" s="1"/>
  <c r="I60" i="15"/>
  <c r="J60" i="15"/>
  <c r="J63" i="15" s="1"/>
  <c r="K60" i="15"/>
  <c r="K63" i="15" s="1"/>
  <c r="L60" i="15"/>
  <c r="L63" i="15" s="1"/>
  <c r="M60" i="15"/>
  <c r="M63" i="15" s="1"/>
  <c r="N60" i="15"/>
  <c r="O60" i="15"/>
  <c r="O63" i="15" s="1"/>
  <c r="P60" i="15"/>
  <c r="P63" i="15" s="1"/>
  <c r="E63" i="15"/>
  <c r="F63" i="15"/>
  <c r="I63" i="15"/>
  <c r="N63" i="15"/>
  <c r="K80" i="15"/>
  <c r="C13" i="14"/>
  <c r="D13" i="14"/>
  <c r="E13" i="14"/>
  <c r="F13" i="14"/>
  <c r="G13" i="14"/>
  <c r="H13" i="14"/>
  <c r="H19" i="14" s="1"/>
  <c r="H29" i="14" s="1"/>
  <c r="H27" i="14" s="1"/>
  <c r="H31" i="14" s="1"/>
  <c r="I13" i="14"/>
  <c r="J13" i="14"/>
  <c r="K13" i="14"/>
  <c r="L13" i="14"/>
  <c r="L19" i="14" s="1"/>
  <c r="L29" i="14" s="1"/>
  <c r="M13" i="14"/>
  <c r="N13" i="14"/>
  <c r="O13" i="14"/>
  <c r="P13" i="14"/>
  <c r="P19" i="14" s="1"/>
  <c r="P29" i="14" s="1"/>
  <c r="C18" i="14"/>
  <c r="D18" i="14"/>
  <c r="E18" i="14"/>
  <c r="F18" i="14"/>
  <c r="F19" i="14" s="1"/>
  <c r="G18" i="14"/>
  <c r="H18" i="14"/>
  <c r="I18" i="14"/>
  <c r="J18" i="14"/>
  <c r="K18" i="14"/>
  <c r="L18" i="14"/>
  <c r="M18" i="14"/>
  <c r="N18" i="14"/>
  <c r="N19" i="14" s="1"/>
  <c r="N29" i="14" s="1"/>
  <c r="O18" i="14"/>
  <c r="P18" i="14"/>
  <c r="K19" i="14"/>
  <c r="C26" i="14"/>
  <c r="K38" i="14" s="1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N36" i="14"/>
  <c r="N37" i="14"/>
  <c r="N38" i="14"/>
  <c r="K39" i="14"/>
  <c r="N39" i="14"/>
  <c r="N40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K77" i="14"/>
  <c r="C53" i="14"/>
  <c r="C54" i="14" s="1"/>
  <c r="D53" i="14"/>
  <c r="D54" i="14" s="1"/>
  <c r="E53" i="14"/>
  <c r="E54" i="14" s="1"/>
  <c r="F53" i="14"/>
  <c r="F54" i="14" s="1"/>
  <c r="G53" i="14"/>
  <c r="G54" i="14" s="1"/>
  <c r="H53" i="14"/>
  <c r="H54" i="14" s="1"/>
  <c r="I53" i="14"/>
  <c r="I54" i="14" s="1"/>
  <c r="J53" i="14"/>
  <c r="J54" i="14" s="1"/>
  <c r="K53" i="14"/>
  <c r="K54" i="14" s="1"/>
  <c r="L53" i="14"/>
  <c r="L54" i="14" s="1"/>
  <c r="M53" i="14"/>
  <c r="M54" i="14" s="1"/>
  <c r="N53" i="14"/>
  <c r="N54" i="14" s="1"/>
  <c r="O53" i="14"/>
  <c r="O54" i="14" s="1"/>
  <c r="P53" i="14"/>
  <c r="P54" i="14" s="1"/>
  <c r="C60" i="14"/>
  <c r="D60" i="14"/>
  <c r="D63" i="14" s="1"/>
  <c r="E60" i="14"/>
  <c r="E63" i="14" s="1"/>
  <c r="F60" i="14"/>
  <c r="F63" i="14" s="1"/>
  <c r="G60" i="14"/>
  <c r="G63" i="14" s="1"/>
  <c r="H60" i="14"/>
  <c r="I60" i="14"/>
  <c r="I63" i="14" s="1"/>
  <c r="J60" i="14"/>
  <c r="J63" i="14" s="1"/>
  <c r="K60" i="14"/>
  <c r="L60" i="14"/>
  <c r="L63" i="14" s="1"/>
  <c r="M60" i="14"/>
  <c r="M63" i="14" s="1"/>
  <c r="N60" i="14"/>
  <c r="N63" i="14" s="1"/>
  <c r="O60" i="14"/>
  <c r="O63" i="14" s="1"/>
  <c r="P60" i="14"/>
  <c r="P63" i="14" s="1"/>
  <c r="C63" i="14"/>
  <c r="H63" i="14"/>
  <c r="K63" i="14"/>
  <c r="K80" i="14"/>
  <c r="I19" i="23"/>
  <c r="I29" i="23" s="1"/>
  <c r="I27" i="23" s="1"/>
  <c r="I31" i="23" s="1"/>
  <c r="O19" i="24"/>
  <c r="O29" i="24" s="1"/>
  <c r="O27" i="24" s="1"/>
  <c r="O31" i="24" s="1"/>
  <c r="M19" i="23"/>
  <c r="M29" i="23" s="1"/>
  <c r="M27" i="23" s="1"/>
  <c r="M31" i="23" s="1"/>
  <c r="G19" i="23"/>
  <c r="G29" i="23" s="1"/>
  <c r="H19" i="21"/>
  <c r="F19" i="21"/>
  <c r="I19" i="19"/>
  <c r="E19" i="14"/>
  <c r="E29" i="14" s="1"/>
  <c r="E27" i="14" s="1"/>
  <c r="M19" i="14"/>
  <c r="M29" i="14" s="1"/>
  <c r="O19" i="14"/>
  <c r="H19" i="15"/>
  <c r="G29" i="17"/>
  <c r="L19" i="17"/>
  <c r="L29" i="17" s="1"/>
  <c r="L27" i="17" s="1"/>
  <c r="P19" i="21"/>
  <c r="P19" i="24"/>
  <c r="P29" i="24" s="1"/>
  <c r="P27" i="24" s="1"/>
  <c r="P31" i="24" s="1"/>
  <c r="I19" i="24"/>
  <c r="I29" i="24"/>
  <c r="I27" i="24" s="1"/>
  <c r="O19" i="23"/>
  <c r="O29" i="23" s="1"/>
  <c r="L19" i="22"/>
  <c r="L29" i="22"/>
  <c r="L27" i="22" s="1"/>
  <c r="L31" i="22" s="1"/>
  <c r="F19" i="22"/>
  <c r="F29" i="22" s="1"/>
  <c r="L19" i="20"/>
  <c r="H19" i="20"/>
  <c r="F19" i="20"/>
  <c r="F29" i="20" s="1"/>
  <c r="F19" i="19"/>
  <c r="F29" i="19" s="1"/>
  <c r="I19" i="18"/>
  <c r="I29" i="18" s="1"/>
  <c r="E19" i="18"/>
  <c r="E29" i="18" s="1"/>
  <c r="I19" i="16"/>
  <c r="I29" i="16" s="1"/>
  <c r="C31" i="31"/>
  <c r="F19" i="24"/>
  <c r="O19" i="21"/>
  <c r="O29" i="21" s="1"/>
  <c r="L19" i="21"/>
  <c r="N19" i="19"/>
  <c r="N29" i="19" s="1"/>
  <c r="L19" i="19"/>
  <c r="L29" i="19" s="1"/>
  <c r="M19" i="18"/>
  <c r="M29" i="18" s="1"/>
  <c r="L19" i="15"/>
  <c r="M27" i="14"/>
  <c r="M31" i="14" s="1"/>
  <c r="I27" i="26"/>
  <c r="I31" i="26" s="1"/>
  <c r="G19" i="24"/>
  <c r="G29" i="24" s="1"/>
  <c r="G27" i="24" s="1"/>
  <c r="E19" i="23"/>
  <c r="E29" i="23" s="1"/>
  <c r="H19" i="22"/>
  <c r="N19" i="21"/>
  <c r="G19" i="18"/>
  <c r="O27" i="18"/>
  <c r="O31" i="18" s="1"/>
  <c r="D29" i="21"/>
  <c r="D27" i="21" s="1"/>
  <c r="D31" i="21" s="1"/>
  <c r="C29" i="24"/>
  <c r="C27" i="24" s="1"/>
  <c r="K76" i="22"/>
  <c r="K76" i="24"/>
  <c r="K38" i="29"/>
  <c r="O27" i="28"/>
  <c r="O31" i="28" s="1"/>
  <c r="K38" i="27"/>
  <c r="O27" i="31"/>
  <c r="O31" i="31" s="1"/>
  <c r="D3" i="16"/>
  <c r="D48" i="16" s="1"/>
  <c r="F7" i="15" l="1"/>
  <c r="N29" i="21"/>
  <c r="E29" i="20"/>
  <c r="E27" i="20" s="1"/>
  <c r="E31" i="20" s="1"/>
  <c r="L29" i="15"/>
  <c r="N29" i="38"/>
  <c r="J29" i="38"/>
  <c r="P29" i="37"/>
  <c r="M19" i="36"/>
  <c r="I19" i="36"/>
  <c r="E19" i="36"/>
  <c r="E29" i="36" s="1"/>
  <c r="K19" i="36"/>
  <c r="K29" i="36" s="1"/>
  <c r="K27" i="36" s="1"/>
  <c r="K31" i="36" s="1"/>
  <c r="G19" i="36"/>
  <c r="G29" i="36" s="1"/>
  <c r="P19" i="35"/>
  <c r="O29" i="35"/>
  <c r="O27" i="35" s="1"/>
  <c r="O31" i="35" s="1"/>
  <c r="L19" i="35"/>
  <c r="J19" i="35"/>
  <c r="F19" i="35"/>
  <c r="F29" i="35" s="1"/>
  <c r="D29" i="34"/>
  <c r="P29" i="33"/>
  <c r="L29" i="33"/>
  <c r="H29" i="33"/>
  <c r="H27" i="33" s="1"/>
  <c r="D29" i="33"/>
  <c r="D27" i="33" s="1"/>
  <c r="D31" i="33" s="1"/>
  <c r="C19" i="33"/>
  <c r="C29" i="33" s="1"/>
  <c r="J19" i="32"/>
  <c r="F19" i="32"/>
  <c r="F29" i="32" s="1"/>
  <c r="K19" i="31"/>
  <c r="G19" i="31"/>
  <c r="D29" i="31"/>
  <c r="D27" i="31" s="1"/>
  <c r="M29" i="31"/>
  <c r="P19" i="30"/>
  <c r="L19" i="30"/>
  <c r="H19" i="30"/>
  <c r="D19" i="30"/>
  <c r="C29" i="30"/>
  <c r="G19" i="29"/>
  <c r="C19" i="27"/>
  <c r="C29" i="27" s="1"/>
  <c r="C27" i="27" s="1"/>
  <c r="P19" i="27"/>
  <c r="L19" i="27"/>
  <c r="H19" i="27"/>
  <c r="H29" i="27" s="1"/>
  <c r="H27" i="27" s="1"/>
  <c r="H31" i="27" s="1"/>
  <c r="L19" i="26"/>
  <c r="H19" i="26"/>
  <c r="D19" i="26"/>
  <c r="J19" i="25"/>
  <c r="O29" i="25"/>
  <c r="N19" i="24"/>
  <c r="M19" i="24"/>
  <c r="M29" i="24" s="1"/>
  <c r="M27" i="24" s="1"/>
  <c r="M31" i="24" s="1"/>
  <c r="E19" i="24"/>
  <c r="E29" i="24" s="1"/>
  <c r="E27" i="24" s="1"/>
  <c r="E31" i="24" s="1"/>
  <c r="P29" i="23"/>
  <c r="D29" i="23"/>
  <c r="D27" i="23" s="1"/>
  <c r="D31" i="23" s="1"/>
  <c r="H29" i="22"/>
  <c r="H27" i="22" s="1"/>
  <c r="H31" i="22" s="1"/>
  <c r="J29" i="22"/>
  <c r="J27" i="22" s="1"/>
  <c r="J31" i="22" s="1"/>
  <c r="O19" i="22"/>
  <c r="O29" i="22" s="1"/>
  <c r="O27" i="22" s="1"/>
  <c r="O31" i="22" s="1"/>
  <c r="N19" i="22"/>
  <c r="N29" i="22" s="1"/>
  <c r="N27" i="22" s="1"/>
  <c r="N31" i="22" s="1"/>
  <c r="J19" i="22"/>
  <c r="P29" i="21"/>
  <c r="L29" i="21"/>
  <c r="L27" i="21" s="1"/>
  <c r="L31" i="21" s="1"/>
  <c r="I19" i="21"/>
  <c r="I29" i="21" s="1"/>
  <c r="I27" i="21" s="1"/>
  <c r="G19" i="21"/>
  <c r="C19" i="21"/>
  <c r="C29" i="21" s="1"/>
  <c r="C27" i="21" s="1"/>
  <c r="C31" i="21" s="1"/>
  <c r="K38" i="21"/>
  <c r="E29" i="21"/>
  <c r="E27" i="21" s="1"/>
  <c r="E31" i="21" s="1"/>
  <c r="H29" i="20"/>
  <c r="M19" i="20"/>
  <c r="M29" i="20" s="1"/>
  <c r="O19" i="20"/>
  <c r="G19" i="20"/>
  <c r="G29" i="20" s="1"/>
  <c r="G27" i="20" s="1"/>
  <c r="G31" i="20" s="1"/>
  <c r="D19" i="20"/>
  <c r="N19" i="20"/>
  <c r="N29" i="20" s="1"/>
  <c r="N27" i="20" s="1"/>
  <c r="N31" i="20" s="1"/>
  <c r="H29" i="19"/>
  <c r="G29" i="18"/>
  <c r="G27" i="18" s="1"/>
  <c r="G31" i="18" s="1"/>
  <c r="D29" i="18"/>
  <c r="D27" i="18" s="1"/>
  <c r="D31" i="18" s="1"/>
  <c r="D19" i="18"/>
  <c r="P29" i="17"/>
  <c r="P27" i="17" s="1"/>
  <c r="M19" i="16"/>
  <c r="K19" i="16"/>
  <c r="C19" i="15"/>
  <c r="C29" i="15" s="1"/>
  <c r="O29" i="14"/>
  <c r="O27" i="14" s="1"/>
  <c r="O31" i="14" s="1"/>
  <c r="K29" i="14"/>
  <c r="K27" i="14" s="1"/>
  <c r="K31" i="14" s="1"/>
  <c r="G19" i="14"/>
  <c r="G29" i="14" s="1"/>
  <c r="G27" i="14" s="1"/>
  <c r="G31" i="14" s="1"/>
  <c r="M29" i="21"/>
  <c r="M27" i="21" s="1"/>
  <c r="M31" i="21" s="1"/>
  <c r="I29" i="15"/>
  <c r="I27" i="15" s="1"/>
  <c r="I31" i="15" s="1"/>
  <c r="H29" i="15"/>
  <c r="D48" i="14"/>
  <c r="D49" i="14"/>
  <c r="C27" i="17"/>
  <c r="C31" i="17" s="1"/>
  <c r="C27" i="33"/>
  <c r="C31" i="33" s="1"/>
  <c r="G27" i="36"/>
  <c r="G31" i="36" s="1"/>
  <c r="C27" i="15"/>
  <c r="C31" i="15" s="1"/>
  <c r="I19" i="14"/>
  <c r="I29" i="14" s="1"/>
  <c r="I27" i="14" s="1"/>
  <c r="I31" i="14" s="1"/>
  <c r="N19" i="16"/>
  <c r="N29" i="16" s="1"/>
  <c r="F19" i="16"/>
  <c r="K38" i="19"/>
  <c r="C29" i="19"/>
  <c r="C27" i="19" s="1"/>
  <c r="C31" i="19" s="1"/>
  <c r="M29" i="19"/>
  <c r="M27" i="19" s="1"/>
  <c r="O29" i="20"/>
  <c r="O27" i="20" s="1"/>
  <c r="O31" i="20" s="1"/>
  <c r="K29" i="21"/>
  <c r="K27" i="21" s="1"/>
  <c r="K31" i="21" s="1"/>
  <c r="J29" i="23"/>
  <c r="K38" i="23"/>
  <c r="L29" i="28"/>
  <c r="L27" i="28" s="1"/>
  <c r="L31" i="28" s="1"/>
  <c r="F29" i="14"/>
  <c r="E29" i="17"/>
  <c r="E27" i="17" s="1"/>
  <c r="E31" i="17" s="1"/>
  <c r="P19" i="18"/>
  <c r="P29" i="18" s="1"/>
  <c r="P27" i="18" s="1"/>
  <c r="P31" i="18" s="1"/>
  <c r="F29" i="21"/>
  <c r="F27" i="21" s="1"/>
  <c r="F31" i="21" s="1"/>
  <c r="E29" i="22"/>
  <c r="E27" i="22" s="1"/>
  <c r="E31" i="22" s="1"/>
  <c r="F29" i="24"/>
  <c r="F27" i="24" s="1"/>
  <c r="F31" i="24" s="1"/>
  <c r="N29" i="24"/>
  <c r="C27" i="38"/>
  <c r="C31" i="38" s="1"/>
  <c r="F29" i="16"/>
  <c r="K76" i="18"/>
  <c r="J19" i="21"/>
  <c r="J29" i="21" s="1"/>
  <c r="J27" i="21" s="1"/>
  <c r="J31" i="21" s="1"/>
  <c r="I19" i="22"/>
  <c r="I29" i="22" s="1"/>
  <c r="M19" i="33"/>
  <c r="I19" i="33"/>
  <c r="I29" i="33" s="1"/>
  <c r="I27" i="33" s="1"/>
  <c r="I31" i="33" s="1"/>
  <c r="E19" i="33"/>
  <c r="K19" i="33"/>
  <c r="K29" i="33" s="1"/>
  <c r="K27" i="33" s="1"/>
  <c r="K31" i="33" s="1"/>
  <c r="G19" i="33"/>
  <c r="G29" i="33" s="1"/>
  <c r="G27" i="33" s="1"/>
  <c r="G31" i="33" s="1"/>
  <c r="N19" i="34"/>
  <c r="N29" i="34" s="1"/>
  <c r="N27" i="34" s="1"/>
  <c r="N31" i="34" s="1"/>
  <c r="J19" i="34"/>
  <c r="F19" i="34"/>
  <c r="F29" i="34" s="1"/>
  <c r="F27" i="34" s="1"/>
  <c r="F31" i="34" s="1"/>
  <c r="P19" i="34"/>
  <c r="P29" i="34" s="1"/>
  <c r="P27" i="34" s="1"/>
  <c r="P31" i="34" s="1"/>
  <c r="H19" i="34"/>
  <c r="F19" i="38"/>
  <c r="F29" i="38" s="1"/>
  <c r="D29" i="15"/>
  <c r="D27" i="15" s="1"/>
  <c r="D31" i="15" s="1"/>
  <c r="O19" i="15"/>
  <c r="K19" i="15"/>
  <c r="K29" i="15" s="1"/>
  <c r="K27" i="15" s="1"/>
  <c r="K31" i="15" s="1"/>
  <c r="G19" i="15"/>
  <c r="G29" i="15" s="1"/>
  <c r="N19" i="15"/>
  <c r="N29" i="15" s="1"/>
  <c r="J19" i="15"/>
  <c r="F19" i="15"/>
  <c r="F29" i="15" s="1"/>
  <c r="F27" i="15" s="1"/>
  <c r="F31" i="15" s="1"/>
  <c r="M29" i="16"/>
  <c r="M27" i="16" s="1"/>
  <c r="M31" i="16" s="1"/>
  <c r="D19" i="17"/>
  <c r="N19" i="17"/>
  <c r="J19" i="17"/>
  <c r="K37" i="17" s="1"/>
  <c r="F19" i="18"/>
  <c r="F29" i="18" s="1"/>
  <c r="D29" i="20"/>
  <c r="D27" i="20" s="1"/>
  <c r="D31" i="20" s="1"/>
  <c r="F29" i="26"/>
  <c r="F27" i="26" s="1"/>
  <c r="F31" i="26" s="1"/>
  <c r="E19" i="26"/>
  <c r="O19" i="26"/>
  <c r="K19" i="26"/>
  <c r="K29" i="26" s="1"/>
  <c r="K27" i="26" s="1"/>
  <c r="K31" i="26" s="1"/>
  <c r="N29" i="28"/>
  <c r="N27" i="28" s="1"/>
  <c r="N31" i="28" s="1"/>
  <c r="J29" i="28"/>
  <c r="P19" i="31"/>
  <c r="P29" i="31" s="1"/>
  <c r="P27" i="31" s="1"/>
  <c r="P31" i="31" s="1"/>
  <c r="L19" i="31"/>
  <c r="L29" i="31" s="1"/>
  <c r="L27" i="31" s="1"/>
  <c r="L31" i="31" s="1"/>
  <c r="H19" i="31"/>
  <c r="H29" i="31" s="1"/>
  <c r="K76" i="32"/>
  <c r="H19" i="37"/>
  <c r="H29" i="37" s="1"/>
  <c r="E19" i="29"/>
  <c r="E29" i="29" s="1"/>
  <c r="E27" i="29" s="1"/>
  <c r="E31" i="29" s="1"/>
  <c r="K29" i="31"/>
  <c r="K27" i="31" s="1"/>
  <c r="K31" i="31" s="1"/>
  <c r="G29" i="31"/>
  <c r="G27" i="31" s="1"/>
  <c r="G31" i="31" s="1"/>
  <c r="O19" i="32"/>
  <c r="G19" i="32"/>
  <c r="G29" i="32" s="1"/>
  <c r="G27" i="32" s="1"/>
  <c r="G31" i="32" s="1"/>
  <c r="C19" i="32"/>
  <c r="C29" i="32" s="1"/>
  <c r="M19" i="32"/>
  <c r="M29" i="32" s="1"/>
  <c r="M27" i="32" s="1"/>
  <c r="M31" i="32" s="1"/>
  <c r="I19" i="32"/>
  <c r="I29" i="32" s="1"/>
  <c r="I27" i="32" s="1"/>
  <c r="I31" i="32" s="1"/>
  <c r="E19" i="32"/>
  <c r="E29" i="32" s="1"/>
  <c r="L29" i="35"/>
  <c r="L27" i="35" s="1"/>
  <c r="L31" i="35" s="1"/>
  <c r="M29" i="36"/>
  <c r="I29" i="36"/>
  <c r="I27" i="36" s="1"/>
  <c r="I31" i="36" s="1"/>
  <c r="N19" i="36"/>
  <c r="N29" i="36" s="1"/>
  <c r="N27" i="36" s="1"/>
  <c r="N31" i="36" s="1"/>
  <c r="J19" i="36"/>
  <c r="J29" i="36" s="1"/>
  <c r="J27" i="36" s="1"/>
  <c r="J31" i="36" s="1"/>
  <c r="F19" i="36"/>
  <c r="F29" i="36" s="1"/>
  <c r="F27" i="36" s="1"/>
  <c r="F31" i="36" s="1"/>
  <c r="I29" i="37"/>
  <c r="I27" i="37" s="1"/>
  <c r="I31" i="37" s="1"/>
  <c r="D19" i="14"/>
  <c r="K29" i="16"/>
  <c r="O19" i="17"/>
  <c r="O29" i="17" s="1"/>
  <c r="O27" i="17" s="1"/>
  <c r="O31" i="17" s="1"/>
  <c r="K19" i="17"/>
  <c r="K29" i="17" s="1"/>
  <c r="J29" i="18"/>
  <c r="J27" i="18" s="1"/>
  <c r="J31" i="18" s="1"/>
  <c r="J19" i="19"/>
  <c r="D19" i="19"/>
  <c r="D29" i="19" s="1"/>
  <c r="D27" i="19" s="1"/>
  <c r="D31" i="19" s="1"/>
  <c r="P19" i="20"/>
  <c r="P29" i="20" s="1"/>
  <c r="P27" i="20" s="1"/>
  <c r="P31" i="20" s="1"/>
  <c r="K29" i="24"/>
  <c r="L19" i="25"/>
  <c r="H19" i="25"/>
  <c r="N29" i="26"/>
  <c r="N27" i="26" s="1"/>
  <c r="N31" i="26" s="1"/>
  <c r="J29" i="26"/>
  <c r="J27" i="26" s="1"/>
  <c r="J31" i="26" s="1"/>
  <c r="L29" i="26"/>
  <c r="L27" i="26" s="1"/>
  <c r="L31" i="26" s="1"/>
  <c r="D29" i="26"/>
  <c r="F29" i="33"/>
  <c r="K19" i="18"/>
  <c r="K29" i="18" s="1"/>
  <c r="K27" i="18" s="1"/>
  <c r="K31" i="18" s="1"/>
  <c r="C19" i="18"/>
  <c r="C29" i="18" s="1"/>
  <c r="J29" i="19"/>
  <c r="J27" i="19" s="1"/>
  <c r="J31" i="19" s="1"/>
  <c r="G29" i="22"/>
  <c r="G27" i="22" s="1"/>
  <c r="G31" i="22" s="1"/>
  <c r="C19" i="23"/>
  <c r="C29" i="23" s="1"/>
  <c r="C27" i="23" s="1"/>
  <c r="C31" i="23" s="1"/>
  <c r="D19" i="24"/>
  <c r="D29" i="24" s="1"/>
  <c r="D27" i="24" s="1"/>
  <c r="D31" i="24" s="1"/>
  <c r="M19" i="25"/>
  <c r="M19" i="27"/>
  <c r="I19" i="27"/>
  <c r="E19" i="27"/>
  <c r="E29" i="27" s="1"/>
  <c r="K19" i="27"/>
  <c r="M29" i="28"/>
  <c r="M27" i="28" s="1"/>
  <c r="M31" i="28" s="1"/>
  <c r="F19" i="28"/>
  <c r="F29" i="28" s="1"/>
  <c r="D19" i="28"/>
  <c r="D29" i="28" s="1"/>
  <c r="D27" i="28" s="1"/>
  <c r="D31" i="28" s="1"/>
  <c r="K29" i="29"/>
  <c r="K27" i="29" s="1"/>
  <c r="K31" i="29" s="1"/>
  <c r="G29" i="29"/>
  <c r="G27" i="29" s="1"/>
  <c r="G31" i="29" s="1"/>
  <c r="C29" i="29"/>
  <c r="C27" i="29" s="1"/>
  <c r="C31" i="29" s="1"/>
  <c r="J19" i="29"/>
  <c r="J29" i="29" s="1"/>
  <c r="F19" i="29"/>
  <c r="F29" i="29" s="1"/>
  <c r="P19" i="29"/>
  <c r="L19" i="29"/>
  <c r="H19" i="29"/>
  <c r="D19" i="29"/>
  <c r="D29" i="29" s="1"/>
  <c r="D27" i="29" s="1"/>
  <c r="D31" i="29" s="1"/>
  <c r="N19" i="32"/>
  <c r="N29" i="32" s="1"/>
  <c r="O29" i="34"/>
  <c r="G29" i="34"/>
  <c r="G27" i="34" s="1"/>
  <c r="G31" i="34" s="1"/>
  <c r="C29" i="36"/>
  <c r="C27" i="36" s="1"/>
  <c r="C31" i="36" s="1"/>
  <c r="O19" i="36"/>
  <c r="O29" i="36" s="1"/>
  <c r="O27" i="36" s="1"/>
  <c r="O31" i="36" s="1"/>
  <c r="M19" i="38"/>
  <c r="M29" i="38" s="1"/>
  <c r="I19" i="38"/>
  <c r="E19" i="38"/>
  <c r="E29" i="38" s="1"/>
  <c r="M7" i="15"/>
  <c r="E31" i="39"/>
  <c r="N41" i="39"/>
  <c r="K38" i="22"/>
  <c r="H7" i="15"/>
  <c r="L31" i="17"/>
  <c r="E31" i="16"/>
  <c r="D5" i="16"/>
  <c r="D50" i="16" s="1"/>
  <c r="D50" i="14"/>
  <c r="D49" i="15"/>
  <c r="D4" i="16"/>
  <c r="C7" i="16"/>
  <c r="G7" i="16" s="1"/>
  <c r="D47" i="16"/>
  <c r="D2" i="17"/>
  <c r="C7" i="17" s="1"/>
  <c r="O52" i="17" s="1"/>
  <c r="L7" i="15"/>
  <c r="D52" i="15"/>
  <c r="G52" i="15"/>
  <c r="K52" i="15"/>
  <c r="D47" i="15"/>
  <c r="D47" i="14"/>
  <c r="C7" i="14"/>
  <c r="J7" i="15"/>
  <c r="P7" i="15"/>
  <c r="I7" i="15"/>
  <c r="I52" i="15"/>
  <c r="H52" i="15"/>
  <c r="L52" i="15"/>
  <c r="M52" i="15"/>
  <c r="H27" i="15"/>
  <c r="H31" i="15" s="1"/>
  <c r="G27" i="23"/>
  <c r="G31" i="23" s="1"/>
  <c r="L27" i="23"/>
  <c r="L31" i="23" s="1"/>
  <c r="F27" i="16"/>
  <c r="F31" i="16" s="1"/>
  <c r="L27" i="16"/>
  <c r="L31" i="16" s="1"/>
  <c r="O27" i="25"/>
  <c r="O31" i="25" s="1"/>
  <c r="N27" i="24"/>
  <c r="N31" i="24" s="1"/>
  <c r="G31" i="19"/>
  <c r="K76" i="17"/>
  <c r="C31" i="24"/>
  <c r="D27" i="34"/>
  <c r="D31" i="34" s="1"/>
  <c r="E7" i="15"/>
  <c r="P52" i="15"/>
  <c r="C52" i="15"/>
  <c r="D7" i="15"/>
  <c r="O52" i="15"/>
  <c r="N7" i="15"/>
  <c r="N52" i="15"/>
  <c r="K38" i="17"/>
  <c r="P31" i="17"/>
  <c r="G27" i="17"/>
  <c r="G31" i="17" s="1"/>
  <c r="F29" i="23"/>
  <c r="F27" i="23" s="1"/>
  <c r="F31" i="23" s="1"/>
  <c r="G29" i="21"/>
  <c r="K76" i="21"/>
  <c r="D29" i="22"/>
  <c r="D27" i="22" s="1"/>
  <c r="D31" i="22" s="1"/>
  <c r="E19" i="25"/>
  <c r="E29" i="25" s="1"/>
  <c r="E27" i="25" s="1"/>
  <c r="E31" i="25" s="1"/>
  <c r="H29" i="26"/>
  <c r="I29" i="31"/>
  <c r="J27" i="38"/>
  <c r="J31" i="38" s="1"/>
  <c r="G7" i="15"/>
  <c r="J52" i="15"/>
  <c r="E52" i="15"/>
  <c r="K7" i="15"/>
  <c r="O7" i="15"/>
  <c r="F52" i="15"/>
  <c r="I31" i="24"/>
  <c r="K38" i="26"/>
  <c r="E29" i="19"/>
  <c r="E27" i="19" s="1"/>
  <c r="E31" i="19" s="1"/>
  <c r="I29" i="19"/>
  <c r="I27" i="19" s="1"/>
  <c r="I31" i="19" s="1"/>
  <c r="J29" i="15"/>
  <c r="H29" i="25"/>
  <c r="H27" i="25" s="1"/>
  <c r="E31" i="14"/>
  <c r="C31" i="27"/>
  <c r="M29" i="17"/>
  <c r="L29" i="20"/>
  <c r="K76" i="15"/>
  <c r="K38" i="16"/>
  <c r="K76" i="19"/>
  <c r="O29" i="19"/>
  <c r="O27" i="19" s="1"/>
  <c r="O31" i="19" s="1"/>
  <c r="O29" i="15"/>
  <c r="O27" i="15" s="1"/>
  <c r="O31" i="15" s="1"/>
  <c r="K76" i="16"/>
  <c r="O29" i="16"/>
  <c r="O27" i="16" s="1"/>
  <c r="O31" i="16" s="1"/>
  <c r="C29" i="16"/>
  <c r="C27" i="16" s="1"/>
  <c r="C31" i="16" s="1"/>
  <c r="N29" i="17"/>
  <c r="N27" i="17" s="1"/>
  <c r="N31" i="17" s="1"/>
  <c r="J29" i="17"/>
  <c r="J27" i="17" s="1"/>
  <c r="J31" i="17" s="1"/>
  <c r="K38" i="20"/>
  <c r="K29" i="22"/>
  <c r="K27" i="22" s="1"/>
  <c r="K31" i="22" s="1"/>
  <c r="L29" i="25"/>
  <c r="L27" i="25" s="1"/>
  <c r="L31" i="25" s="1"/>
  <c r="P19" i="25"/>
  <c r="P29" i="25" s="1"/>
  <c r="P27" i="25" s="1"/>
  <c r="P31" i="25" s="1"/>
  <c r="I19" i="25"/>
  <c r="K76" i="26"/>
  <c r="M19" i="26"/>
  <c r="M29" i="26" s="1"/>
  <c r="M29" i="27"/>
  <c r="M27" i="27" s="1"/>
  <c r="M31" i="27" s="1"/>
  <c r="I29" i="27"/>
  <c r="I27" i="27" s="1"/>
  <c r="I31" i="27" s="1"/>
  <c r="P29" i="27"/>
  <c r="P27" i="27" s="1"/>
  <c r="P31" i="27" s="1"/>
  <c r="K76" i="30"/>
  <c r="M27" i="31"/>
  <c r="M31" i="31" s="1"/>
  <c r="O29" i="32"/>
  <c r="K29" i="32"/>
  <c r="K27" i="32" s="1"/>
  <c r="K31" i="32" s="1"/>
  <c r="H29" i="34"/>
  <c r="H27" i="34" s="1"/>
  <c r="H31" i="34" s="1"/>
  <c r="K76" i="37"/>
  <c r="D29" i="14"/>
  <c r="J19" i="14"/>
  <c r="J29" i="14" s="1"/>
  <c r="D29" i="17"/>
  <c r="D27" i="17" s="1"/>
  <c r="D31" i="17" s="1"/>
  <c r="K76" i="20"/>
  <c r="C29" i="20"/>
  <c r="C27" i="20" s="1"/>
  <c r="C31" i="20" s="1"/>
  <c r="K19" i="20"/>
  <c r="K29" i="20" s="1"/>
  <c r="C19" i="22"/>
  <c r="K19" i="23"/>
  <c r="K29" i="23" s="1"/>
  <c r="K27" i="23" s="1"/>
  <c r="K31" i="23" s="1"/>
  <c r="J19" i="24"/>
  <c r="K37" i="24" s="1"/>
  <c r="J29" i="25"/>
  <c r="G29" i="25"/>
  <c r="G27" i="25" s="1"/>
  <c r="G31" i="25" s="1"/>
  <c r="C29" i="25"/>
  <c r="C27" i="25" s="1"/>
  <c r="C31" i="25" s="1"/>
  <c r="D19" i="25"/>
  <c r="K19" i="25"/>
  <c r="K29" i="25" s="1"/>
  <c r="P19" i="26"/>
  <c r="P29" i="26" s="1"/>
  <c r="P27" i="26" s="1"/>
  <c r="P31" i="26" s="1"/>
  <c r="O29" i="26"/>
  <c r="O27" i="26" s="1"/>
  <c r="O31" i="26" s="1"/>
  <c r="G19" i="26"/>
  <c r="G29" i="26" s="1"/>
  <c r="G27" i="26" s="1"/>
  <c r="G31" i="26" s="1"/>
  <c r="C19" i="26"/>
  <c r="C29" i="26" s="1"/>
  <c r="C27" i="26" s="1"/>
  <c r="C31" i="26" s="1"/>
  <c r="K29" i="27"/>
  <c r="D19" i="27"/>
  <c r="D29" i="27" s="1"/>
  <c r="D27" i="27" s="1"/>
  <c r="D31" i="27" s="1"/>
  <c r="N19" i="27"/>
  <c r="N29" i="27" s="1"/>
  <c r="J19" i="27"/>
  <c r="J29" i="27" s="1"/>
  <c r="J27" i="27" s="1"/>
  <c r="J31" i="27" s="1"/>
  <c r="F19" i="27"/>
  <c r="F29" i="27" s="1"/>
  <c r="F27" i="27" s="1"/>
  <c r="F31" i="27" s="1"/>
  <c r="P29" i="29"/>
  <c r="O29" i="30"/>
  <c r="L29" i="34"/>
  <c r="M29" i="37"/>
  <c r="K76" i="14"/>
  <c r="C19" i="14"/>
  <c r="P29" i="15"/>
  <c r="P27" i="15" s="1"/>
  <c r="P31" i="15" s="1"/>
  <c r="D29" i="16"/>
  <c r="P19" i="16"/>
  <c r="P29" i="16" s="1"/>
  <c r="D19" i="16"/>
  <c r="J19" i="16"/>
  <c r="J29" i="16" s="1"/>
  <c r="J27" i="16" s="1"/>
  <c r="J31" i="16" s="1"/>
  <c r="K38" i="18"/>
  <c r="K19" i="19"/>
  <c r="K29" i="19" s="1"/>
  <c r="J19" i="20"/>
  <c r="H19" i="23"/>
  <c r="M29" i="25"/>
  <c r="M27" i="25" s="1"/>
  <c r="M31" i="25" s="1"/>
  <c r="F19" i="25"/>
  <c r="F29" i="25" s="1"/>
  <c r="F27" i="25" s="1"/>
  <c r="F31" i="25" s="1"/>
  <c r="E29" i="26"/>
  <c r="O19" i="27"/>
  <c r="O29" i="27" s="1"/>
  <c r="O27" i="27" s="1"/>
  <c r="O31" i="27" s="1"/>
  <c r="G19" i="27"/>
  <c r="G29" i="27" s="1"/>
  <c r="G27" i="27" s="1"/>
  <c r="G31" i="27" s="1"/>
  <c r="K29" i="28"/>
  <c r="K27" i="28" s="1"/>
  <c r="K31" i="28" s="1"/>
  <c r="P19" i="28"/>
  <c r="P29" i="28" s="1"/>
  <c r="P27" i="28" s="1"/>
  <c r="P31" i="28" s="1"/>
  <c r="K38" i="33"/>
  <c r="I19" i="28"/>
  <c r="I29" i="28" s="1"/>
  <c r="E19" i="28"/>
  <c r="N19" i="30"/>
  <c r="N29" i="30" s="1"/>
  <c r="J19" i="30"/>
  <c r="F19" i="30"/>
  <c r="F29" i="30" s="1"/>
  <c r="N29" i="31"/>
  <c r="J29" i="31"/>
  <c r="F29" i="31"/>
  <c r="P19" i="32"/>
  <c r="P29" i="32" s="1"/>
  <c r="L19" i="32"/>
  <c r="L29" i="32" s="1"/>
  <c r="H19" i="32"/>
  <c r="H29" i="32" s="1"/>
  <c r="D19" i="32"/>
  <c r="J29" i="35"/>
  <c r="J27" i="35" s="1"/>
  <c r="J31" i="35" s="1"/>
  <c r="P29" i="35"/>
  <c r="K38" i="37"/>
  <c r="O29" i="38"/>
  <c r="O27" i="38" s="1"/>
  <c r="O31" i="38" s="1"/>
  <c r="G29" i="38"/>
  <c r="G27" i="38" s="1"/>
  <c r="G31" i="38" s="1"/>
  <c r="H19" i="28"/>
  <c r="H29" i="28" s="1"/>
  <c r="C19" i="28"/>
  <c r="C29" i="28" s="1"/>
  <c r="C27" i="28" s="1"/>
  <c r="M29" i="29"/>
  <c r="K29" i="30"/>
  <c r="G29" i="30"/>
  <c r="J29" i="32"/>
  <c r="J27" i="32" s="1"/>
  <c r="J31" i="32" s="1"/>
  <c r="O29" i="33"/>
  <c r="K76" i="34"/>
  <c r="K37" i="34"/>
  <c r="M29" i="34"/>
  <c r="E29" i="34"/>
  <c r="K29" i="35"/>
  <c r="K27" i="35" s="1"/>
  <c r="K31" i="35" s="1"/>
  <c r="G29" i="35"/>
  <c r="M19" i="35"/>
  <c r="M29" i="35" s="1"/>
  <c r="I19" i="35"/>
  <c r="I29" i="35" s="1"/>
  <c r="I27" i="35" s="1"/>
  <c r="I31" i="35" s="1"/>
  <c r="E19" i="35"/>
  <c r="E29" i="35" s="1"/>
  <c r="L29" i="37"/>
  <c r="L27" i="37" s="1"/>
  <c r="L31" i="37" s="1"/>
  <c r="E29" i="37"/>
  <c r="O19" i="37"/>
  <c r="K19" i="37"/>
  <c r="K29" i="37" s="1"/>
  <c r="K27" i="37" s="1"/>
  <c r="K31" i="37" s="1"/>
  <c r="G19" i="37"/>
  <c r="G29" i="37" s="1"/>
  <c r="C19" i="37"/>
  <c r="C29" i="37" s="1"/>
  <c r="K76" i="38"/>
  <c r="K29" i="38"/>
  <c r="K27" i="38" s="1"/>
  <c r="K31" i="38" s="1"/>
  <c r="G29" i="28"/>
  <c r="L29" i="29"/>
  <c r="H29" i="29"/>
  <c r="N19" i="29"/>
  <c r="K37" i="29" s="1"/>
  <c r="M19" i="30"/>
  <c r="M29" i="30" s="1"/>
  <c r="I19" i="30"/>
  <c r="I29" i="30" s="1"/>
  <c r="E19" i="30"/>
  <c r="K76" i="31"/>
  <c r="K76" i="33"/>
  <c r="J29" i="33"/>
  <c r="J29" i="34"/>
  <c r="N19" i="35"/>
  <c r="N29" i="35" s="1"/>
  <c r="H19" i="35"/>
  <c r="H29" i="35" s="1"/>
  <c r="D19" i="35"/>
  <c r="H29" i="36"/>
  <c r="H27" i="36" s="1"/>
  <c r="H31" i="36" s="1"/>
  <c r="P19" i="36"/>
  <c r="L19" i="36"/>
  <c r="L29" i="36" s="1"/>
  <c r="L27" i="36" s="1"/>
  <c r="L31" i="36" s="1"/>
  <c r="D19" i="36"/>
  <c r="D19" i="37"/>
  <c r="D29" i="37" s="1"/>
  <c r="D27" i="37" s="1"/>
  <c r="D31" i="37" s="1"/>
  <c r="J19" i="37"/>
  <c r="J29" i="37" s="1"/>
  <c r="F19" i="37"/>
  <c r="F29" i="37" s="1"/>
  <c r="P19" i="38"/>
  <c r="P29" i="38" s="1"/>
  <c r="L19" i="38"/>
  <c r="L29" i="38" s="1"/>
  <c r="H19" i="38"/>
  <c r="D19" i="38"/>
  <c r="D29" i="38" s="1"/>
  <c r="D27" i="38" s="1"/>
  <c r="D3" i="17"/>
  <c r="P27" i="23"/>
  <c r="P31" i="23" s="1"/>
  <c r="L27" i="14"/>
  <c r="L31" i="14" s="1"/>
  <c r="M27" i="18"/>
  <c r="M31" i="18" s="1"/>
  <c r="N27" i="19"/>
  <c r="N31" i="19" s="1"/>
  <c r="P27" i="14"/>
  <c r="P31" i="14" s="1"/>
  <c r="M27" i="17"/>
  <c r="M31" i="17" s="1"/>
  <c r="I27" i="18"/>
  <c r="I31" i="18" s="1"/>
  <c r="H27" i="19"/>
  <c r="H31" i="19" s="1"/>
  <c r="L27" i="20"/>
  <c r="L31" i="20" s="1"/>
  <c r="F27" i="22"/>
  <c r="F31" i="22" s="1"/>
  <c r="N27" i="16"/>
  <c r="N31" i="16" s="1"/>
  <c r="N27" i="21"/>
  <c r="N31" i="21" s="1"/>
  <c r="F27" i="14"/>
  <c r="F31" i="14" s="1"/>
  <c r="N27" i="18"/>
  <c r="N31" i="18" s="1"/>
  <c r="E27" i="15"/>
  <c r="E31" i="15" s="1"/>
  <c r="E27" i="18"/>
  <c r="F27" i="19"/>
  <c r="F31" i="19" s="1"/>
  <c r="M27" i="20"/>
  <c r="M31" i="20" s="1"/>
  <c r="O27" i="23"/>
  <c r="O31" i="23" s="1"/>
  <c r="N27" i="25"/>
  <c r="N31" i="25" s="1"/>
  <c r="L27" i="15"/>
  <c r="L31" i="15" s="1"/>
  <c r="F27" i="18"/>
  <c r="F31" i="18" s="1"/>
  <c r="H27" i="20"/>
  <c r="H31" i="20" s="1"/>
  <c r="M27" i="22"/>
  <c r="M31" i="22" s="1"/>
  <c r="N27" i="23"/>
  <c r="N31" i="23" s="1"/>
  <c r="I31" i="17"/>
  <c r="E27" i="23"/>
  <c r="E31" i="23" s="1"/>
  <c r="N27" i="15"/>
  <c r="N31" i="15" s="1"/>
  <c r="L27" i="19"/>
  <c r="L31" i="19" s="1"/>
  <c r="O27" i="21"/>
  <c r="O31" i="21" s="1"/>
  <c r="N27" i="14"/>
  <c r="N31" i="14" s="1"/>
  <c r="I27" i="16"/>
  <c r="I31" i="16" s="1"/>
  <c r="H27" i="18"/>
  <c r="H31" i="18" s="1"/>
  <c r="F27" i="20"/>
  <c r="F31" i="20" s="1"/>
  <c r="I27" i="20"/>
  <c r="I31" i="20" s="1"/>
  <c r="I27" i="22"/>
  <c r="I31" i="22" s="1"/>
  <c r="L27" i="24"/>
  <c r="L31" i="24" s="1"/>
  <c r="P27" i="21"/>
  <c r="P31" i="21" s="1"/>
  <c r="M31" i="19"/>
  <c r="G27" i="15"/>
  <c r="G31" i="15" s="1"/>
  <c r="P29" i="19"/>
  <c r="C29" i="22"/>
  <c r="J27" i="23"/>
  <c r="J31" i="23" s="1"/>
  <c r="K27" i="24"/>
  <c r="L29" i="27"/>
  <c r="G31" i="24"/>
  <c r="G31" i="16"/>
  <c r="D27" i="14"/>
  <c r="D31" i="14" s="1"/>
  <c r="K27" i="25"/>
  <c r="K31" i="25" s="1"/>
  <c r="D27" i="26"/>
  <c r="D31" i="26" s="1"/>
  <c r="K27" i="27"/>
  <c r="K31" i="27" s="1"/>
  <c r="H29" i="16"/>
  <c r="H31" i="17"/>
  <c r="I29" i="25"/>
  <c r="K38" i="15"/>
  <c r="H31" i="25"/>
  <c r="M29" i="33"/>
  <c r="E29" i="28"/>
  <c r="N29" i="29"/>
  <c r="P29" i="30"/>
  <c r="L29" i="30"/>
  <c r="H29" i="30"/>
  <c r="D29" i="30"/>
  <c r="F27" i="32"/>
  <c r="F31" i="32" s="1"/>
  <c r="P27" i="33"/>
  <c r="P31" i="33" s="1"/>
  <c r="J27" i="28"/>
  <c r="J31" i="28" s="1"/>
  <c r="M27" i="29"/>
  <c r="H27" i="31"/>
  <c r="H31" i="31" s="1"/>
  <c r="O27" i="33"/>
  <c r="O31" i="33" s="1"/>
  <c r="F27" i="28"/>
  <c r="F31" i="28" s="1"/>
  <c r="J29" i="30"/>
  <c r="N27" i="32"/>
  <c r="N31" i="32" s="1"/>
  <c r="I31" i="29"/>
  <c r="E31" i="31"/>
  <c r="K38" i="32"/>
  <c r="L27" i="33"/>
  <c r="L31" i="33" s="1"/>
  <c r="H31" i="33"/>
  <c r="O27" i="34"/>
  <c r="O31" i="34" s="1"/>
  <c r="K38" i="34"/>
  <c r="D29" i="35"/>
  <c r="K76" i="36"/>
  <c r="H27" i="37"/>
  <c r="H31" i="37" s="1"/>
  <c r="E29" i="33"/>
  <c r="K76" i="35"/>
  <c r="F27" i="35"/>
  <c r="F31" i="35" s="1"/>
  <c r="C29" i="35"/>
  <c r="K38" i="35"/>
  <c r="P29" i="36"/>
  <c r="M27" i="36"/>
  <c r="M31" i="36" s="1"/>
  <c r="I29" i="38"/>
  <c r="N27" i="38"/>
  <c r="N31" i="38" s="1"/>
  <c r="K38" i="31"/>
  <c r="K27" i="34"/>
  <c r="K31" i="34" s="1"/>
  <c r="I29" i="34"/>
  <c r="O29" i="37"/>
  <c r="P27" i="38"/>
  <c r="P31" i="38" s="1"/>
  <c r="E27" i="36"/>
  <c r="E31" i="36" s="1"/>
  <c r="P27" i="37"/>
  <c r="P31" i="37" s="1"/>
  <c r="F27" i="38"/>
  <c r="F31" i="38" s="1"/>
  <c r="K38" i="38"/>
  <c r="I31" i="21" l="1"/>
  <c r="O7" i="16"/>
  <c r="K52" i="16"/>
  <c r="D7" i="16"/>
  <c r="P52" i="16"/>
  <c r="N7" i="16"/>
  <c r="P7" i="16"/>
  <c r="J7" i="16"/>
  <c r="C52" i="16"/>
  <c r="E7" i="16"/>
  <c r="L7" i="16"/>
  <c r="D52" i="16"/>
  <c r="O52" i="16"/>
  <c r="M7" i="16"/>
  <c r="H7" i="16"/>
  <c r="L52" i="16"/>
  <c r="K37" i="33"/>
  <c r="K37" i="31"/>
  <c r="C27" i="30"/>
  <c r="C31" i="30" s="1"/>
  <c r="K37" i="28"/>
  <c r="K37" i="25"/>
  <c r="K37" i="23"/>
  <c r="K37" i="22"/>
  <c r="K37" i="18"/>
  <c r="E52" i="16"/>
  <c r="M52" i="16"/>
  <c r="H52" i="16"/>
  <c r="K37" i="15"/>
  <c r="K37" i="14"/>
  <c r="G7" i="17"/>
  <c r="J52" i="16"/>
  <c r="I7" i="16"/>
  <c r="N52" i="16"/>
  <c r="F7" i="16"/>
  <c r="G52" i="17"/>
  <c r="N52" i="17"/>
  <c r="M7" i="17"/>
  <c r="C27" i="18"/>
  <c r="C31" i="18" s="1"/>
  <c r="E27" i="32"/>
  <c r="E31" i="32" s="1"/>
  <c r="H29" i="23"/>
  <c r="K37" i="21"/>
  <c r="K37" i="16"/>
  <c r="K37" i="38"/>
  <c r="K37" i="32"/>
  <c r="F27" i="33"/>
  <c r="F31" i="33" s="1"/>
  <c r="K27" i="16"/>
  <c r="K31" i="16" s="1"/>
  <c r="D5" i="17"/>
  <c r="D49" i="16"/>
  <c r="D4" i="17"/>
  <c r="P7" i="17"/>
  <c r="P52" i="17"/>
  <c r="M52" i="17"/>
  <c r="E52" i="17"/>
  <c r="I7" i="17"/>
  <c r="I52" i="17"/>
  <c r="L52" i="17"/>
  <c r="H7" i="17"/>
  <c r="O7" i="17"/>
  <c r="K7" i="17"/>
  <c r="F52" i="17"/>
  <c r="C52" i="17"/>
  <c r="E7" i="17"/>
  <c r="N7" i="17"/>
  <c r="J7" i="17"/>
  <c r="D52" i="17"/>
  <c r="I52" i="16"/>
  <c r="K7" i="16"/>
  <c r="F52" i="16"/>
  <c r="G52" i="16"/>
  <c r="G52" i="14"/>
  <c r="J52" i="14"/>
  <c r="P52" i="14"/>
  <c r="L7" i="14"/>
  <c r="D52" i="14"/>
  <c r="J7" i="14"/>
  <c r="O52" i="14"/>
  <c r="F7" i="14"/>
  <c r="E52" i="14"/>
  <c r="G7" i="14"/>
  <c r="C52" i="14"/>
  <c r="P7" i="14"/>
  <c r="F52" i="14"/>
  <c r="K7" i="14"/>
  <c r="I7" i="14"/>
  <c r="D7" i="14"/>
  <c r="E7" i="14"/>
  <c r="K52" i="14"/>
  <c r="N7" i="14"/>
  <c r="N52" i="14"/>
  <c r="M7" i="14"/>
  <c r="H52" i="14"/>
  <c r="M52" i="14"/>
  <c r="I52" i="14"/>
  <c r="O7" i="14"/>
  <c r="L52" i="14"/>
  <c r="H7" i="14"/>
  <c r="K52" i="17"/>
  <c r="D2" i="18"/>
  <c r="D7" i="17"/>
  <c r="D47" i="17"/>
  <c r="F7" i="17"/>
  <c r="L7" i="17"/>
  <c r="J52" i="17"/>
  <c r="H52" i="17"/>
  <c r="H27" i="32"/>
  <c r="H31" i="32" s="1"/>
  <c r="P27" i="16"/>
  <c r="P31" i="16" s="1"/>
  <c r="L27" i="38"/>
  <c r="L31" i="38" s="1"/>
  <c r="L27" i="32"/>
  <c r="L31" i="32" s="1"/>
  <c r="K27" i="20"/>
  <c r="P27" i="32"/>
  <c r="P31" i="32" s="1"/>
  <c r="H27" i="35"/>
  <c r="H31" i="35" s="1"/>
  <c r="G27" i="28"/>
  <c r="G31" i="28" s="1"/>
  <c r="D29" i="32"/>
  <c r="M27" i="35"/>
  <c r="M31" i="35" s="1"/>
  <c r="J27" i="29"/>
  <c r="J31" i="29" s="1"/>
  <c r="J27" i="15"/>
  <c r="J31" i="15" s="1"/>
  <c r="K37" i="37"/>
  <c r="F27" i="37"/>
  <c r="F31" i="37" s="1"/>
  <c r="D29" i="36"/>
  <c r="D27" i="36" s="1"/>
  <c r="D31" i="36" s="1"/>
  <c r="K37" i="36"/>
  <c r="K37" i="35"/>
  <c r="J27" i="33"/>
  <c r="J31" i="33" s="1"/>
  <c r="L27" i="29"/>
  <c r="L31" i="29" s="1"/>
  <c r="E27" i="37"/>
  <c r="E31" i="37" s="1"/>
  <c r="M27" i="34"/>
  <c r="M31" i="34" s="1"/>
  <c r="F27" i="30"/>
  <c r="F31" i="30" s="1"/>
  <c r="J29" i="20"/>
  <c r="J27" i="20" s="1"/>
  <c r="J31" i="20" s="1"/>
  <c r="K37" i="20"/>
  <c r="P27" i="29"/>
  <c r="P31" i="29" s="1"/>
  <c r="K37" i="26"/>
  <c r="J27" i="25"/>
  <c r="J31" i="25" s="1"/>
  <c r="E27" i="27"/>
  <c r="C29" i="14"/>
  <c r="C27" i="14" s="1"/>
  <c r="C31" i="14" s="1"/>
  <c r="F27" i="29"/>
  <c r="F31" i="29" s="1"/>
  <c r="H29" i="38"/>
  <c r="G27" i="35"/>
  <c r="G31" i="35" s="1"/>
  <c r="K27" i="19"/>
  <c r="K31" i="19" s="1"/>
  <c r="M27" i="37"/>
  <c r="M31" i="37" s="1"/>
  <c r="O27" i="32"/>
  <c r="O31" i="32" s="1"/>
  <c r="G27" i="21"/>
  <c r="N41" i="21" s="1"/>
  <c r="D29" i="25"/>
  <c r="C31" i="28"/>
  <c r="N41" i="18"/>
  <c r="N27" i="35"/>
  <c r="N31" i="35" s="1"/>
  <c r="M27" i="38"/>
  <c r="M31" i="38" s="1"/>
  <c r="G27" i="30"/>
  <c r="G31" i="30" s="1"/>
  <c r="J27" i="31"/>
  <c r="J31" i="31" s="1"/>
  <c r="N27" i="30"/>
  <c r="N31" i="30" s="1"/>
  <c r="D27" i="16"/>
  <c r="D31" i="16"/>
  <c r="L27" i="34"/>
  <c r="L31" i="34" s="1"/>
  <c r="J29" i="24"/>
  <c r="C30" i="14"/>
  <c r="K37" i="19"/>
  <c r="J27" i="37"/>
  <c r="J31" i="37" s="1"/>
  <c r="M27" i="30"/>
  <c r="M31" i="30" s="1"/>
  <c r="F27" i="31"/>
  <c r="H27" i="26"/>
  <c r="H31" i="26" s="1"/>
  <c r="J27" i="34"/>
  <c r="J31" i="34" s="1"/>
  <c r="E29" i="30"/>
  <c r="K37" i="30"/>
  <c r="H27" i="29"/>
  <c r="E27" i="34"/>
  <c r="E31" i="34" s="1"/>
  <c r="K27" i="30"/>
  <c r="K31" i="30" s="1"/>
  <c r="H27" i="28"/>
  <c r="H31" i="28" s="1"/>
  <c r="P27" i="35"/>
  <c r="P31" i="35" s="1"/>
  <c r="N27" i="31"/>
  <c r="N31" i="31" s="1"/>
  <c r="I27" i="30"/>
  <c r="I31" i="30" s="1"/>
  <c r="E27" i="26"/>
  <c r="E31" i="26" s="1"/>
  <c r="H27" i="23"/>
  <c r="N41" i="23" s="1"/>
  <c r="O27" i="30"/>
  <c r="O31" i="30" s="1"/>
  <c r="N27" i="27"/>
  <c r="N31" i="27" s="1"/>
  <c r="C27" i="32"/>
  <c r="C31" i="32" s="1"/>
  <c r="I27" i="31"/>
  <c r="I31" i="31" s="1"/>
  <c r="K37" i="27"/>
  <c r="O27" i="37"/>
  <c r="O31" i="37" s="1"/>
  <c r="D31" i="38"/>
  <c r="C27" i="35"/>
  <c r="C31" i="35" s="1"/>
  <c r="J27" i="30"/>
  <c r="J31" i="30" s="1"/>
  <c r="D31" i="31"/>
  <c r="P27" i="30"/>
  <c r="P31" i="30" s="1"/>
  <c r="M27" i="33"/>
  <c r="M31" i="33" s="1"/>
  <c r="M27" i="26"/>
  <c r="M31" i="26" s="1"/>
  <c r="H27" i="16"/>
  <c r="N41" i="16" s="1"/>
  <c r="K31" i="24"/>
  <c r="C27" i="22"/>
  <c r="N41" i="22" s="1"/>
  <c r="J27" i="14"/>
  <c r="J31" i="14" s="1"/>
  <c r="E27" i="35"/>
  <c r="E31" i="35" s="1"/>
  <c r="E27" i="38"/>
  <c r="G27" i="37"/>
  <c r="G31" i="37" s="1"/>
  <c r="D27" i="30"/>
  <c r="N27" i="29"/>
  <c r="N31" i="29" s="1"/>
  <c r="I27" i="25"/>
  <c r="I31" i="25" s="1"/>
  <c r="P27" i="19"/>
  <c r="E31" i="18"/>
  <c r="I27" i="34"/>
  <c r="I27" i="38"/>
  <c r="I31" i="38" s="1"/>
  <c r="P27" i="36"/>
  <c r="P31" i="36" s="1"/>
  <c r="M31" i="29"/>
  <c r="H27" i="30"/>
  <c r="H31" i="30" s="1"/>
  <c r="E27" i="28"/>
  <c r="K27" i="17"/>
  <c r="N41" i="17" s="1"/>
  <c r="K75" i="14"/>
  <c r="K78" i="14" s="1"/>
  <c r="L27" i="27"/>
  <c r="L31" i="27" s="1"/>
  <c r="C27" i="37"/>
  <c r="E27" i="33"/>
  <c r="D27" i="35"/>
  <c r="D31" i="35" s="1"/>
  <c r="L27" i="30"/>
  <c r="L31" i="30" s="1"/>
  <c r="I27" i="28"/>
  <c r="I31" i="28" s="1"/>
  <c r="D27" i="25"/>
  <c r="D48" i="17"/>
  <c r="D3" i="18"/>
  <c r="N41" i="33" l="1"/>
  <c r="N41" i="14"/>
  <c r="N41" i="25"/>
  <c r="H31" i="16"/>
  <c r="N41" i="26"/>
  <c r="N41" i="20"/>
  <c r="N41" i="34"/>
  <c r="N41" i="31"/>
  <c r="N41" i="29"/>
  <c r="N41" i="28"/>
  <c r="N41" i="27"/>
  <c r="D31" i="25"/>
  <c r="H31" i="23"/>
  <c r="N41" i="19"/>
  <c r="N41" i="15"/>
  <c r="D50" i="17"/>
  <c r="D5" i="18"/>
  <c r="D49" i="17"/>
  <c r="D4" i="18"/>
  <c r="D4" i="19" s="1"/>
  <c r="D2" i="19"/>
  <c r="C7" i="18"/>
  <c r="D47" i="18"/>
  <c r="N41" i="37"/>
  <c r="K31" i="17"/>
  <c r="H31" i="29"/>
  <c r="F31" i="31"/>
  <c r="G31" i="21"/>
  <c r="H27" i="38"/>
  <c r="N41" i="38" s="1"/>
  <c r="E31" i="27"/>
  <c r="D27" i="32"/>
  <c r="N41" i="32" s="1"/>
  <c r="K31" i="20"/>
  <c r="P31" i="19"/>
  <c r="J27" i="24"/>
  <c r="N41" i="24" s="1"/>
  <c r="E27" i="30"/>
  <c r="E31" i="30" s="1"/>
  <c r="K36" i="14"/>
  <c r="K41" i="14" s="1"/>
  <c r="L2" i="15" s="1"/>
  <c r="C30" i="15" s="1"/>
  <c r="C32" i="14"/>
  <c r="D30" i="14" s="1"/>
  <c r="D32" i="14" s="1"/>
  <c r="E30" i="14" s="1"/>
  <c r="E32" i="14" s="1"/>
  <c r="F30" i="14" s="1"/>
  <c r="F32" i="14" s="1"/>
  <c r="G30" i="14" s="1"/>
  <c r="G32" i="14" s="1"/>
  <c r="H30" i="14" s="1"/>
  <c r="H32" i="14" s="1"/>
  <c r="I30" i="14" s="1"/>
  <c r="I32" i="14" s="1"/>
  <c r="J30" i="14" s="1"/>
  <c r="J32" i="14" s="1"/>
  <c r="K30" i="14" s="1"/>
  <c r="K32" i="14" s="1"/>
  <c r="L30" i="14" s="1"/>
  <c r="L32" i="14" s="1"/>
  <c r="M30" i="14" s="1"/>
  <c r="M32" i="14" s="1"/>
  <c r="N30" i="14" s="1"/>
  <c r="N32" i="14" s="1"/>
  <c r="O30" i="14" s="1"/>
  <c r="O32" i="14" s="1"/>
  <c r="P30" i="14" s="1"/>
  <c r="P32" i="14" s="1"/>
  <c r="E31" i="38"/>
  <c r="D48" i="18"/>
  <c r="D3" i="19"/>
  <c r="K42" i="14"/>
  <c r="L4" i="15"/>
  <c r="K75" i="15" s="1"/>
  <c r="K78" i="15" s="1"/>
  <c r="E31" i="33"/>
  <c r="E31" i="28"/>
  <c r="N41" i="36"/>
  <c r="N41" i="35"/>
  <c r="C31" i="37"/>
  <c r="I31" i="34"/>
  <c r="D31" i="30"/>
  <c r="C31" i="22"/>
  <c r="D31" i="32" l="1"/>
  <c r="N41" i="30"/>
  <c r="H31" i="38"/>
  <c r="D5" i="19"/>
  <c r="D50" i="18"/>
  <c r="D49" i="18"/>
  <c r="D2" i="20"/>
  <c r="C7" i="19"/>
  <c r="D47" i="19"/>
  <c r="E52" i="18"/>
  <c r="O7" i="18"/>
  <c r="I7" i="18"/>
  <c r="C52" i="18"/>
  <c r="G7" i="18"/>
  <c r="F52" i="18"/>
  <c r="D52" i="18"/>
  <c r="D7" i="18"/>
  <c r="N7" i="18"/>
  <c r="O52" i="18"/>
  <c r="I52" i="18"/>
  <c r="H52" i="18"/>
  <c r="E7" i="18"/>
  <c r="G52" i="18"/>
  <c r="J52" i="18"/>
  <c r="L7" i="18"/>
  <c r="P52" i="18"/>
  <c r="M7" i="18"/>
  <c r="L52" i="18"/>
  <c r="K52" i="18"/>
  <c r="F7" i="18"/>
  <c r="K7" i="18"/>
  <c r="P7" i="18"/>
  <c r="H7" i="18"/>
  <c r="M52" i="18"/>
  <c r="J7" i="18"/>
  <c r="N52" i="18"/>
  <c r="K36" i="15"/>
  <c r="K41" i="15" s="1"/>
  <c r="L2" i="16" s="1"/>
  <c r="C30" i="16" s="1"/>
  <c r="C32" i="15"/>
  <c r="D30" i="15" s="1"/>
  <c r="D32" i="15" s="1"/>
  <c r="E30" i="15" s="1"/>
  <c r="E32" i="15" s="1"/>
  <c r="F30" i="15" s="1"/>
  <c r="F32" i="15" s="1"/>
  <c r="G30" i="15" s="1"/>
  <c r="G32" i="15" s="1"/>
  <c r="H30" i="15" s="1"/>
  <c r="H32" i="15" s="1"/>
  <c r="I30" i="15" s="1"/>
  <c r="I32" i="15" s="1"/>
  <c r="J30" i="15" s="1"/>
  <c r="J32" i="15" s="1"/>
  <c r="K30" i="15" s="1"/>
  <c r="K32" i="15" s="1"/>
  <c r="L30" i="15" s="1"/>
  <c r="L32" i="15" s="1"/>
  <c r="M30" i="15" s="1"/>
  <c r="M32" i="15" s="1"/>
  <c r="N30" i="15" s="1"/>
  <c r="N32" i="15" s="1"/>
  <c r="O30" i="15" s="1"/>
  <c r="O32" i="15" s="1"/>
  <c r="P30" i="15" s="1"/>
  <c r="P32" i="15" s="1"/>
  <c r="J31" i="24"/>
  <c r="D48" i="19"/>
  <c r="D3" i="20"/>
  <c r="K42" i="15"/>
  <c r="L4" i="16"/>
  <c r="K75" i="16" s="1"/>
  <c r="K78" i="16" s="1"/>
  <c r="D5" i="20" l="1"/>
  <c r="D50" i="19"/>
  <c r="D49" i="19"/>
  <c r="D4" i="20"/>
  <c r="D2" i="21"/>
  <c r="C7" i="20"/>
  <c r="D47" i="20"/>
  <c r="J7" i="19"/>
  <c r="L52" i="19"/>
  <c r="H7" i="19"/>
  <c r="D52" i="19"/>
  <c r="G7" i="19"/>
  <c r="K52" i="19"/>
  <c r="N7" i="19"/>
  <c r="E7" i="19"/>
  <c r="J52" i="19"/>
  <c r="M52" i="19"/>
  <c r="O7" i="19"/>
  <c r="M7" i="19"/>
  <c r="N52" i="19"/>
  <c r="D7" i="19"/>
  <c r="O52" i="19"/>
  <c r="F7" i="19"/>
  <c r="L7" i="19"/>
  <c r="P52" i="19"/>
  <c r="K7" i="19"/>
  <c r="I52" i="19"/>
  <c r="E52" i="19"/>
  <c r="H52" i="19"/>
  <c r="F52" i="19"/>
  <c r="G52" i="19"/>
  <c r="P7" i="19"/>
  <c r="C52" i="19"/>
  <c r="I7" i="19"/>
  <c r="K36" i="16"/>
  <c r="K41" i="16" s="1"/>
  <c r="L2" i="17" s="1"/>
  <c r="C30" i="17" s="1"/>
  <c r="C32" i="16"/>
  <c r="D30" i="16" s="1"/>
  <c r="D32" i="16" s="1"/>
  <c r="E30" i="16" s="1"/>
  <c r="E32" i="16" s="1"/>
  <c r="F30" i="16" s="1"/>
  <c r="F32" i="16" s="1"/>
  <c r="G30" i="16" s="1"/>
  <c r="G32" i="16" s="1"/>
  <c r="H30" i="16" s="1"/>
  <c r="H32" i="16" s="1"/>
  <c r="I30" i="16" s="1"/>
  <c r="I32" i="16" s="1"/>
  <c r="J30" i="16" s="1"/>
  <c r="J32" i="16" s="1"/>
  <c r="K30" i="16" s="1"/>
  <c r="K32" i="16" s="1"/>
  <c r="L30" i="16" s="1"/>
  <c r="L32" i="16" s="1"/>
  <c r="M30" i="16" s="1"/>
  <c r="M32" i="16" s="1"/>
  <c r="N30" i="16" s="1"/>
  <c r="N32" i="16" s="1"/>
  <c r="O30" i="16" s="1"/>
  <c r="O32" i="16" s="1"/>
  <c r="P30" i="16" s="1"/>
  <c r="P32" i="16" s="1"/>
  <c r="K42" i="16"/>
  <c r="L4" i="17"/>
  <c r="K75" i="17" s="1"/>
  <c r="K78" i="17" s="1"/>
  <c r="D3" i="21"/>
  <c r="D48" i="20"/>
  <c r="D5" i="21" l="1"/>
  <c r="D50" i="20"/>
  <c r="D49" i="20"/>
  <c r="D4" i="21"/>
  <c r="G52" i="20"/>
  <c r="M7" i="20"/>
  <c r="M52" i="20"/>
  <c r="G7" i="20"/>
  <c r="J52" i="20"/>
  <c r="J7" i="20"/>
  <c r="K52" i="20"/>
  <c r="H52" i="20"/>
  <c r="N52" i="20"/>
  <c r="L52" i="20"/>
  <c r="E7" i="20"/>
  <c r="D52" i="20"/>
  <c r="C52" i="20"/>
  <c r="E52" i="20"/>
  <c r="I52" i="20"/>
  <c r="N7" i="20"/>
  <c r="D7" i="20"/>
  <c r="O7" i="20"/>
  <c r="P7" i="20"/>
  <c r="P52" i="20"/>
  <c r="K7" i="20"/>
  <c r="O52" i="20"/>
  <c r="F52" i="20"/>
  <c r="F7" i="20"/>
  <c r="H7" i="20"/>
  <c r="I7" i="20"/>
  <c r="L7" i="20"/>
  <c r="D47" i="21"/>
  <c r="C7" i="21"/>
  <c r="D2" i="22"/>
  <c r="K36" i="17"/>
  <c r="K41" i="17" s="1"/>
  <c r="L2" i="18" s="1"/>
  <c r="C30" i="18" s="1"/>
  <c r="C32" i="17"/>
  <c r="D30" i="17" s="1"/>
  <c r="D32" i="17" s="1"/>
  <c r="E30" i="17" s="1"/>
  <c r="E32" i="17" s="1"/>
  <c r="F30" i="17" s="1"/>
  <c r="F32" i="17" s="1"/>
  <c r="G30" i="17" s="1"/>
  <c r="G32" i="17" s="1"/>
  <c r="H30" i="17" s="1"/>
  <c r="H32" i="17" s="1"/>
  <c r="I30" i="17" s="1"/>
  <c r="I32" i="17" s="1"/>
  <c r="J30" i="17" s="1"/>
  <c r="J32" i="17" s="1"/>
  <c r="K30" i="17" s="1"/>
  <c r="K32" i="17" s="1"/>
  <c r="L30" i="17" s="1"/>
  <c r="L32" i="17" s="1"/>
  <c r="M30" i="17" s="1"/>
  <c r="M32" i="17" s="1"/>
  <c r="N30" i="17" s="1"/>
  <c r="N32" i="17" s="1"/>
  <c r="O30" i="17" s="1"/>
  <c r="O32" i="17" s="1"/>
  <c r="P30" i="17" s="1"/>
  <c r="P32" i="17" s="1"/>
  <c r="K42" i="17"/>
  <c r="L4" i="18"/>
  <c r="K75" i="18" s="1"/>
  <c r="K78" i="18" s="1"/>
  <c r="D48" i="21"/>
  <c r="D3" i="22"/>
  <c r="D5" i="22" l="1"/>
  <c r="D50" i="21"/>
  <c r="D49" i="21"/>
  <c r="D4" i="22"/>
  <c r="K7" i="21"/>
  <c r="J7" i="21"/>
  <c r="D52" i="21"/>
  <c r="I52" i="21"/>
  <c r="L52" i="21"/>
  <c r="G52" i="21"/>
  <c r="N7" i="21"/>
  <c r="E52" i="21"/>
  <c r="P52" i="21"/>
  <c r="C52" i="21"/>
  <c r="M52" i="21"/>
  <c r="L7" i="21"/>
  <c r="H52" i="21"/>
  <c r="N52" i="21"/>
  <c r="H7" i="21"/>
  <c r="G7" i="21"/>
  <c r="K52" i="21"/>
  <c r="O52" i="21"/>
  <c r="M7" i="21"/>
  <c r="I7" i="21"/>
  <c r="J52" i="21"/>
  <c r="F52" i="21"/>
  <c r="F7" i="21"/>
  <c r="E7" i="21"/>
  <c r="D7" i="21"/>
  <c r="P7" i="21"/>
  <c r="O7" i="21"/>
  <c r="C7" i="22"/>
  <c r="D47" i="22"/>
  <c r="D2" i="23"/>
  <c r="K36" i="18"/>
  <c r="K41" i="18" s="1"/>
  <c r="L2" i="19" s="1"/>
  <c r="C30" i="19" s="1"/>
  <c r="C32" i="18"/>
  <c r="D30" i="18" s="1"/>
  <c r="D32" i="18" s="1"/>
  <c r="E30" i="18" s="1"/>
  <c r="E32" i="18" s="1"/>
  <c r="F30" i="18" s="1"/>
  <c r="F32" i="18" s="1"/>
  <c r="G30" i="18" s="1"/>
  <c r="G32" i="18" s="1"/>
  <c r="H30" i="18" s="1"/>
  <c r="H32" i="18" s="1"/>
  <c r="I30" i="18" s="1"/>
  <c r="I32" i="18" s="1"/>
  <c r="J30" i="18" s="1"/>
  <c r="J32" i="18" s="1"/>
  <c r="K30" i="18" s="1"/>
  <c r="K32" i="18" s="1"/>
  <c r="L30" i="18" s="1"/>
  <c r="L32" i="18" s="1"/>
  <c r="M30" i="18" s="1"/>
  <c r="M32" i="18" s="1"/>
  <c r="N30" i="18" s="1"/>
  <c r="N32" i="18" s="1"/>
  <c r="O30" i="18" s="1"/>
  <c r="O32" i="18" s="1"/>
  <c r="P30" i="18" s="1"/>
  <c r="P32" i="18" s="1"/>
  <c r="D48" i="22"/>
  <c r="D3" i="23"/>
  <c r="K42" i="18"/>
  <c r="L4" i="19"/>
  <c r="K75" i="19" s="1"/>
  <c r="K78" i="19" s="1"/>
  <c r="D50" i="22" l="1"/>
  <c r="D5" i="23"/>
  <c r="D49" i="22"/>
  <c r="D4" i="23"/>
  <c r="D47" i="23"/>
  <c r="D2" i="24"/>
  <c r="C7" i="23"/>
  <c r="M7" i="22"/>
  <c r="K7" i="22"/>
  <c r="L52" i="22"/>
  <c r="H7" i="22"/>
  <c r="C52" i="22"/>
  <c r="K52" i="22"/>
  <c r="E52" i="22"/>
  <c r="D7" i="22"/>
  <c r="N52" i="22"/>
  <c r="J52" i="22"/>
  <c r="L7" i="22"/>
  <c r="D52" i="22"/>
  <c r="M52" i="22"/>
  <c r="G52" i="22"/>
  <c r="H52" i="22"/>
  <c r="P7" i="22"/>
  <c r="F52" i="22"/>
  <c r="F7" i="22"/>
  <c r="N7" i="22"/>
  <c r="G7" i="22"/>
  <c r="I7" i="22"/>
  <c r="E7" i="22"/>
  <c r="J7" i="22"/>
  <c r="O7" i="22"/>
  <c r="I52" i="22"/>
  <c r="P52" i="22"/>
  <c r="O52" i="22"/>
  <c r="K36" i="19"/>
  <c r="K41" i="19" s="1"/>
  <c r="L2" i="20" s="1"/>
  <c r="C30" i="20" s="1"/>
  <c r="C32" i="19"/>
  <c r="D30" i="19" s="1"/>
  <c r="D32" i="19" s="1"/>
  <c r="E30" i="19" s="1"/>
  <c r="E32" i="19" s="1"/>
  <c r="F30" i="19" s="1"/>
  <c r="F32" i="19" s="1"/>
  <c r="G30" i="19" s="1"/>
  <c r="G32" i="19" s="1"/>
  <c r="H30" i="19" s="1"/>
  <c r="H32" i="19" s="1"/>
  <c r="I30" i="19" s="1"/>
  <c r="I32" i="19" s="1"/>
  <c r="J30" i="19" s="1"/>
  <c r="J32" i="19" s="1"/>
  <c r="K30" i="19" s="1"/>
  <c r="K32" i="19" s="1"/>
  <c r="L30" i="19" s="1"/>
  <c r="L32" i="19" s="1"/>
  <c r="M30" i="19" s="1"/>
  <c r="M32" i="19" s="1"/>
  <c r="N30" i="19" s="1"/>
  <c r="N32" i="19" s="1"/>
  <c r="O30" i="19" s="1"/>
  <c r="O32" i="19" s="1"/>
  <c r="P30" i="19" s="1"/>
  <c r="P32" i="19" s="1"/>
  <c r="K42" i="19"/>
  <c r="L4" i="20"/>
  <c r="K75" i="20" s="1"/>
  <c r="K78" i="20" s="1"/>
  <c r="D48" i="23"/>
  <c r="D3" i="24"/>
  <c r="D50" i="23" l="1"/>
  <c r="D5" i="24"/>
  <c r="D4" i="24"/>
  <c r="D49" i="23"/>
  <c r="O52" i="23"/>
  <c r="D7" i="23"/>
  <c r="N7" i="23"/>
  <c r="L52" i="23"/>
  <c r="N52" i="23"/>
  <c r="K52" i="23"/>
  <c r="F7" i="23"/>
  <c r="I52" i="23"/>
  <c r="J52" i="23"/>
  <c r="M52" i="23"/>
  <c r="I7" i="23"/>
  <c r="H52" i="23"/>
  <c r="L7" i="23"/>
  <c r="O7" i="23"/>
  <c r="D52" i="23"/>
  <c r="G7" i="23"/>
  <c r="P7" i="23"/>
  <c r="H7" i="23"/>
  <c r="E7" i="23"/>
  <c r="K7" i="23"/>
  <c r="E52" i="23"/>
  <c r="C52" i="23"/>
  <c r="F52" i="23"/>
  <c r="M7" i="23"/>
  <c r="J7" i="23"/>
  <c r="G52" i="23"/>
  <c r="P52" i="23"/>
  <c r="C7" i="24"/>
  <c r="D2" i="25"/>
  <c r="D47" i="24"/>
  <c r="K36" i="20"/>
  <c r="K41" i="20" s="1"/>
  <c r="L2" i="21" s="1"/>
  <c r="C30" i="21" s="1"/>
  <c r="C32" i="20"/>
  <c r="D30" i="20" s="1"/>
  <c r="D32" i="20" s="1"/>
  <c r="E30" i="20" s="1"/>
  <c r="E32" i="20" s="1"/>
  <c r="F30" i="20" s="1"/>
  <c r="F32" i="20" s="1"/>
  <c r="G30" i="20" s="1"/>
  <c r="G32" i="20" s="1"/>
  <c r="H30" i="20" s="1"/>
  <c r="H32" i="20" s="1"/>
  <c r="I30" i="20" s="1"/>
  <c r="I32" i="20" s="1"/>
  <c r="J30" i="20" s="1"/>
  <c r="J32" i="20" s="1"/>
  <c r="K30" i="20" s="1"/>
  <c r="K32" i="20" s="1"/>
  <c r="L30" i="20" s="1"/>
  <c r="L32" i="20" s="1"/>
  <c r="M30" i="20" s="1"/>
  <c r="M32" i="20" s="1"/>
  <c r="N30" i="20" s="1"/>
  <c r="N32" i="20" s="1"/>
  <c r="O30" i="20" s="1"/>
  <c r="O32" i="20" s="1"/>
  <c r="P30" i="20" s="1"/>
  <c r="P32" i="20" s="1"/>
  <c r="D48" i="24"/>
  <c r="D3" i="25"/>
  <c r="K42" i="20"/>
  <c r="L4" i="21"/>
  <c r="K75" i="21" s="1"/>
  <c r="K78" i="21" s="1"/>
  <c r="D5" i="25" l="1"/>
  <c r="D50" i="24"/>
  <c r="D49" i="24"/>
  <c r="D4" i="25"/>
  <c r="D47" i="25"/>
  <c r="C7" i="25"/>
  <c r="F52" i="24"/>
  <c r="P7" i="24"/>
  <c r="C52" i="24"/>
  <c r="M52" i="24"/>
  <c r="K52" i="24"/>
  <c r="P52" i="24"/>
  <c r="G7" i="24"/>
  <c r="J52" i="24"/>
  <c r="N7" i="24"/>
  <c r="M7" i="24"/>
  <c r="O7" i="24"/>
  <c r="L7" i="24"/>
  <c r="H7" i="24"/>
  <c r="F7" i="24"/>
  <c r="L52" i="24"/>
  <c r="J7" i="24"/>
  <c r="D52" i="24"/>
  <c r="I52" i="24"/>
  <c r="I7" i="24"/>
  <c r="E52" i="24"/>
  <c r="K7" i="24"/>
  <c r="D7" i="24"/>
  <c r="O52" i="24"/>
  <c r="N52" i="24"/>
  <c r="G52" i="24"/>
  <c r="H52" i="24"/>
  <c r="E7" i="24"/>
  <c r="C32" i="21"/>
  <c r="D30" i="21" s="1"/>
  <c r="D32" i="21" s="1"/>
  <c r="E30" i="21" s="1"/>
  <c r="E32" i="21" s="1"/>
  <c r="F30" i="21" s="1"/>
  <c r="F32" i="21" s="1"/>
  <c r="G30" i="21" s="1"/>
  <c r="G32" i="21" s="1"/>
  <c r="H30" i="21" s="1"/>
  <c r="H32" i="21" s="1"/>
  <c r="I30" i="21" s="1"/>
  <c r="I32" i="21" s="1"/>
  <c r="J30" i="21" s="1"/>
  <c r="J32" i="21" s="1"/>
  <c r="K30" i="21" s="1"/>
  <c r="K32" i="21" s="1"/>
  <c r="L30" i="21" s="1"/>
  <c r="L32" i="21" s="1"/>
  <c r="M30" i="21" s="1"/>
  <c r="M32" i="21" s="1"/>
  <c r="N30" i="21" s="1"/>
  <c r="N32" i="21" s="1"/>
  <c r="O30" i="21" s="1"/>
  <c r="O32" i="21" s="1"/>
  <c r="P30" i="21" s="1"/>
  <c r="P32" i="21" s="1"/>
  <c r="K36" i="21"/>
  <c r="K41" i="21" s="1"/>
  <c r="L2" i="22" s="1"/>
  <c r="C30" i="22" s="1"/>
  <c r="D48" i="25"/>
  <c r="D3" i="26"/>
  <c r="K42" i="21"/>
  <c r="L4" i="22"/>
  <c r="K75" i="22" s="1"/>
  <c r="K78" i="22" s="1"/>
  <c r="D50" i="25" l="1"/>
  <c r="D5" i="26"/>
  <c r="D4" i="26"/>
  <c r="D49" i="25"/>
  <c r="J7" i="25"/>
  <c r="E7" i="25"/>
  <c r="N52" i="25"/>
  <c r="N7" i="25"/>
  <c r="G7" i="25"/>
  <c r="P52" i="25"/>
  <c r="H7" i="25"/>
  <c r="D52" i="25"/>
  <c r="C52" i="25"/>
  <c r="I7" i="25"/>
  <c r="K52" i="25"/>
  <c r="P7" i="25"/>
  <c r="D2" i="26" s="1"/>
  <c r="I52" i="25"/>
  <c r="L52" i="25"/>
  <c r="O52" i="25"/>
  <c r="J52" i="25"/>
  <c r="F7" i="25"/>
  <c r="H52" i="25"/>
  <c r="G52" i="25"/>
  <c r="D7" i="25"/>
  <c r="M7" i="25"/>
  <c r="E52" i="25"/>
  <c r="K7" i="25"/>
  <c r="O7" i="25"/>
  <c r="F52" i="25"/>
  <c r="M52" i="25"/>
  <c r="L7" i="25"/>
  <c r="C32" i="22"/>
  <c r="D30" i="22" s="1"/>
  <c r="D32" i="22" s="1"/>
  <c r="E30" i="22" s="1"/>
  <c r="E32" i="22" s="1"/>
  <c r="F30" i="22" s="1"/>
  <c r="F32" i="22" s="1"/>
  <c r="G30" i="22" s="1"/>
  <c r="G32" i="22" s="1"/>
  <c r="H30" i="22" s="1"/>
  <c r="H32" i="22" s="1"/>
  <c r="I30" i="22" s="1"/>
  <c r="I32" i="22" s="1"/>
  <c r="J30" i="22" s="1"/>
  <c r="J32" i="22" s="1"/>
  <c r="K30" i="22" s="1"/>
  <c r="K32" i="22" s="1"/>
  <c r="L30" i="22" s="1"/>
  <c r="L32" i="22" s="1"/>
  <c r="M30" i="22" s="1"/>
  <c r="M32" i="22" s="1"/>
  <c r="N30" i="22" s="1"/>
  <c r="N32" i="22" s="1"/>
  <c r="O30" i="22" s="1"/>
  <c r="O32" i="22" s="1"/>
  <c r="P30" i="22" s="1"/>
  <c r="P32" i="22" s="1"/>
  <c r="K36" i="22"/>
  <c r="K41" i="22" s="1"/>
  <c r="L2" i="23" s="1"/>
  <c r="C30" i="23" s="1"/>
  <c r="K42" i="22"/>
  <c r="L4" i="23"/>
  <c r="K75" i="23" s="1"/>
  <c r="K78" i="23" s="1"/>
  <c r="D3" i="27"/>
  <c r="D48" i="26"/>
  <c r="D50" i="26" l="1"/>
  <c r="D5" i="27"/>
  <c r="D4" i="27"/>
  <c r="D49" i="26"/>
  <c r="D47" i="26"/>
  <c r="C7" i="26"/>
  <c r="D2" i="27"/>
  <c r="C32" i="23"/>
  <c r="D30" i="23" s="1"/>
  <c r="D32" i="23" s="1"/>
  <c r="E30" i="23" s="1"/>
  <c r="E32" i="23" s="1"/>
  <c r="F30" i="23" s="1"/>
  <c r="F32" i="23" s="1"/>
  <c r="G30" i="23" s="1"/>
  <c r="G32" i="23" s="1"/>
  <c r="H30" i="23" s="1"/>
  <c r="H32" i="23" s="1"/>
  <c r="I30" i="23" s="1"/>
  <c r="I32" i="23" s="1"/>
  <c r="J30" i="23" s="1"/>
  <c r="J32" i="23" s="1"/>
  <c r="K30" i="23" s="1"/>
  <c r="K32" i="23" s="1"/>
  <c r="L30" i="23" s="1"/>
  <c r="L32" i="23" s="1"/>
  <c r="M30" i="23" s="1"/>
  <c r="M32" i="23" s="1"/>
  <c r="N30" i="23" s="1"/>
  <c r="N32" i="23" s="1"/>
  <c r="O30" i="23" s="1"/>
  <c r="O32" i="23" s="1"/>
  <c r="P30" i="23" s="1"/>
  <c r="P32" i="23" s="1"/>
  <c r="K36" i="23"/>
  <c r="K41" i="23" s="1"/>
  <c r="L2" i="24" s="1"/>
  <c r="C30" i="24" s="1"/>
  <c r="K42" i="23"/>
  <c r="L4" i="24"/>
  <c r="K75" i="24" s="1"/>
  <c r="K78" i="24" s="1"/>
  <c r="D48" i="27"/>
  <c r="D3" i="28"/>
  <c r="D50" i="27" l="1"/>
  <c r="D5" i="28"/>
  <c r="D49" i="27"/>
  <c r="D4" i="28"/>
  <c r="C7" i="27"/>
  <c r="D47" i="27"/>
  <c r="D2" i="28"/>
  <c r="D7" i="26"/>
  <c r="M52" i="26"/>
  <c r="D52" i="26"/>
  <c r="G52" i="26"/>
  <c r="O7" i="26"/>
  <c r="E52" i="26"/>
  <c r="N7" i="26"/>
  <c r="M7" i="26"/>
  <c r="F7" i="26"/>
  <c r="G7" i="26"/>
  <c r="J52" i="26"/>
  <c r="C52" i="26"/>
  <c r="P52" i="26"/>
  <c r="L7" i="26"/>
  <c r="K7" i="26"/>
  <c r="E7" i="26"/>
  <c r="I52" i="26"/>
  <c r="L52" i="26"/>
  <c r="N52" i="26"/>
  <c r="O52" i="26"/>
  <c r="K52" i="26"/>
  <c r="F52" i="26"/>
  <c r="I7" i="26"/>
  <c r="H52" i="26"/>
  <c r="P7" i="26"/>
  <c r="H7" i="26"/>
  <c r="J7" i="26"/>
  <c r="K36" i="24"/>
  <c r="K41" i="24" s="1"/>
  <c r="L2" i="25" s="1"/>
  <c r="C30" i="25" s="1"/>
  <c r="C32" i="24"/>
  <c r="D30" i="24" s="1"/>
  <c r="D32" i="24" s="1"/>
  <c r="E30" i="24" s="1"/>
  <c r="E32" i="24" s="1"/>
  <c r="F30" i="24" s="1"/>
  <c r="F32" i="24" s="1"/>
  <c r="G30" i="24" s="1"/>
  <c r="G32" i="24" s="1"/>
  <c r="H30" i="24" s="1"/>
  <c r="H32" i="24" s="1"/>
  <c r="I30" i="24" s="1"/>
  <c r="I32" i="24" s="1"/>
  <c r="J30" i="24" s="1"/>
  <c r="J32" i="24" s="1"/>
  <c r="K30" i="24" s="1"/>
  <c r="K32" i="24" s="1"/>
  <c r="L30" i="24" s="1"/>
  <c r="L32" i="24" s="1"/>
  <c r="M30" i="24" s="1"/>
  <c r="M32" i="24" s="1"/>
  <c r="N30" i="24" s="1"/>
  <c r="N32" i="24" s="1"/>
  <c r="O30" i="24" s="1"/>
  <c r="O32" i="24" s="1"/>
  <c r="P30" i="24" s="1"/>
  <c r="P32" i="24" s="1"/>
  <c r="K42" i="24"/>
  <c r="L4" i="25"/>
  <c r="K75" i="25" s="1"/>
  <c r="K78" i="25" s="1"/>
  <c r="D48" i="28"/>
  <c r="D3" i="29"/>
  <c r="D50" i="28" l="1"/>
  <c r="D5" i="29"/>
  <c r="D4" i="29"/>
  <c r="D49" i="28"/>
  <c r="I52" i="27"/>
  <c r="D7" i="27"/>
  <c r="F7" i="27"/>
  <c r="D52" i="27"/>
  <c r="O7" i="27"/>
  <c r="O52" i="27"/>
  <c r="P7" i="27"/>
  <c r="C52" i="27"/>
  <c r="M7" i="27"/>
  <c r="J52" i="27"/>
  <c r="N52" i="27"/>
  <c r="K52" i="27"/>
  <c r="L52" i="27"/>
  <c r="G52" i="27"/>
  <c r="E52" i="27"/>
  <c r="J7" i="27"/>
  <c r="N7" i="27"/>
  <c r="G7" i="27"/>
  <c r="H52" i="27"/>
  <c r="H7" i="27"/>
  <c r="L7" i="27"/>
  <c r="E7" i="27"/>
  <c r="P52" i="27"/>
  <c r="F52" i="27"/>
  <c r="I7" i="27"/>
  <c r="M52" i="27"/>
  <c r="K7" i="27"/>
  <c r="D47" i="28"/>
  <c r="D2" i="29"/>
  <c r="C7" i="28"/>
  <c r="K36" i="25"/>
  <c r="K41" i="25" s="1"/>
  <c r="L2" i="26" s="1"/>
  <c r="C30" i="26" s="1"/>
  <c r="C32" i="25"/>
  <c r="D30" i="25" s="1"/>
  <c r="D32" i="25" s="1"/>
  <c r="E30" i="25" s="1"/>
  <c r="E32" i="25" s="1"/>
  <c r="F30" i="25" s="1"/>
  <c r="F32" i="25" s="1"/>
  <c r="G30" i="25" s="1"/>
  <c r="G32" i="25" s="1"/>
  <c r="H30" i="25" s="1"/>
  <c r="H32" i="25" s="1"/>
  <c r="I30" i="25" s="1"/>
  <c r="I32" i="25" s="1"/>
  <c r="J30" i="25" s="1"/>
  <c r="J32" i="25" s="1"/>
  <c r="K30" i="25" s="1"/>
  <c r="K32" i="25" s="1"/>
  <c r="L30" i="25" s="1"/>
  <c r="L32" i="25" s="1"/>
  <c r="M30" i="25" s="1"/>
  <c r="M32" i="25" s="1"/>
  <c r="N30" i="25" s="1"/>
  <c r="N32" i="25" s="1"/>
  <c r="O30" i="25" s="1"/>
  <c r="O32" i="25" s="1"/>
  <c r="P30" i="25" s="1"/>
  <c r="P32" i="25" s="1"/>
  <c r="K42" i="25"/>
  <c r="L4" i="26"/>
  <c r="K75" i="26" s="1"/>
  <c r="K78" i="26" s="1"/>
  <c r="D3" i="30"/>
  <c r="D48" i="29"/>
  <c r="D50" i="29" l="1"/>
  <c r="D5" i="30"/>
  <c r="D49" i="29"/>
  <c r="D4" i="30"/>
  <c r="C7" i="29"/>
  <c r="D2" i="30"/>
  <c r="D47" i="29"/>
  <c r="P52" i="28"/>
  <c r="F52" i="28"/>
  <c r="K52" i="28"/>
  <c r="E52" i="28"/>
  <c r="L7" i="28"/>
  <c r="I52" i="28"/>
  <c r="I7" i="28"/>
  <c r="C52" i="28"/>
  <c r="M7" i="28"/>
  <c r="D7" i="28"/>
  <c r="N52" i="28"/>
  <c r="M52" i="28"/>
  <c r="J7" i="28"/>
  <c r="H7" i="28"/>
  <c r="K7" i="28"/>
  <c r="D52" i="28"/>
  <c r="N7" i="28"/>
  <c r="G52" i="28"/>
  <c r="F7" i="28"/>
  <c r="J52" i="28"/>
  <c r="O52" i="28"/>
  <c r="P7" i="28"/>
  <c r="G7" i="28"/>
  <c r="O7" i="28"/>
  <c r="H52" i="28"/>
  <c r="E7" i="28"/>
  <c r="L52" i="28"/>
  <c r="K36" i="26"/>
  <c r="K41" i="26" s="1"/>
  <c r="L2" i="27" s="1"/>
  <c r="C30" i="27" s="1"/>
  <c r="C32" i="26"/>
  <c r="D30" i="26" s="1"/>
  <c r="D32" i="26" s="1"/>
  <c r="E30" i="26" s="1"/>
  <c r="E32" i="26" s="1"/>
  <c r="F30" i="26" s="1"/>
  <c r="F32" i="26" s="1"/>
  <c r="G30" i="26" s="1"/>
  <c r="G32" i="26" s="1"/>
  <c r="H30" i="26" s="1"/>
  <c r="H32" i="26" s="1"/>
  <c r="I30" i="26" s="1"/>
  <c r="I32" i="26" s="1"/>
  <c r="J30" i="26" s="1"/>
  <c r="J32" i="26" s="1"/>
  <c r="K30" i="26" s="1"/>
  <c r="K32" i="26" s="1"/>
  <c r="L30" i="26" s="1"/>
  <c r="L32" i="26" s="1"/>
  <c r="M30" i="26" s="1"/>
  <c r="M32" i="26" s="1"/>
  <c r="N30" i="26" s="1"/>
  <c r="N32" i="26" s="1"/>
  <c r="O30" i="26" s="1"/>
  <c r="O32" i="26" s="1"/>
  <c r="P30" i="26" s="1"/>
  <c r="P32" i="26" s="1"/>
  <c r="K42" i="26"/>
  <c r="L4" i="27"/>
  <c r="K75" i="27" s="1"/>
  <c r="K78" i="27" s="1"/>
  <c r="D48" i="30"/>
  <c r="D3" i="31"/>
  <c r="D5" i="31" l="1"/>
  <c r="D50" i="30"/>
  <c r="D49" i="30"/>
  <c r="D4" i="31"/>
  <c r="D2" i="31"/>
  <c r="C7" i="30"/>
  <c r="D47" i="30"/>
  <c r="L52" i="29"/>
  <c r="K7" i="29"/>
  <c r="O7" i="29"/>
  <c r="J52" i="29"/>
  <c r="F52" i="29"/>
  <c r="E7" i="29"/>
  <c r="E52" i="29"/>
  <c r="J7" i="29"/>
  <c r="M52" i="29"/>
  <c r="H7" i="29"/>
  <c r="L7" i="29"/>
  <c r="P52" i="29"/>
  <c r="G52" i="29"/>
  <c r="I52" i="29"/>
  <c r="D7" i="29"/>
  <c r="P7" i="29"/>
  <c r="M7" i="29"/>
  <c r="I7" i="29"/>
  <c r="N52" i="29"/>
  <c r="G7" i="29"/>
  <c r="K52" i="29"/>
  <c r="N7" i="29"/>
  <c r="H52" i="29"/>
  <c r="C52" i="29"/>
  <c r="F7" i="29"/>
  <c r="D52" i="29"/>
  <c r="O52" i="29"/>
  <c r="K36" i="27"/>
  <c r="K41" i="27" s="1"/>
  <c r="L2" i="28" s="1"/>
  <c r="C30" i="28" s="1"/>
  <c r="C32" i="27"/>
  <c r="D30" i="27" s="1"/>
  <c r="D32" i="27" s="1"/>
  <c r="E30" i="27" s="1"/>
  <c r="E32" i="27" s="1"/>
  <c r="F30" i="27" s="1"/>
  <c r="F32" i="27" s="1"/>
  <c r="G30" i="27" s="1"/>
  <c r="G32" i="27" s="1"/>
  <c r="H30" i="27" s="1"/>
  <c r="H32" i="27" s="1"/>
  <c r="I30" i="27" s="1"/>
  <c r="I32" i="27" s="1"/>
  <c r="J30" i="27" s="1"/>
  <c r="J32" i="27" s="1"/>
  <c r="K30" i="27" s="1"/>
  <c r="K32" i="27" s="1"/>
  <c r="L30" i="27" s="1"/>
  <c r="L32" i="27" s="1"/>
  <c r="M30" i="27" s="1"/>
  <c r="M32" i="27" s="1"/>
  <c r="N30" i="27" s="1"/>
  <c r="N32" i="27" s="1"/>
  <c r="O30" i="27" s="1"/>
  <c r="O32" i="27" s="1"/>
  <c r="P30" i="27" s="1"/>
  <c r="P32" i="27" s="1"/>
  <c r="D3" i="32"/>
  <c r="D48" i="31"/>
  <c r="K42" i="27"/>
  <c r="L4" i="28"/>
  <c r="K75" i="28" s="1"/>
  <c r="K78" i="28" s="1"/>
  <c r="D5" i="32" l="1"/>
  <c r="D50" i="31"/>
  <c r="D4" i="32"/>
  <c r="D49" i="31"/>
  <c r="O52" i="30"/>
  <c r="O7" i="30"/>
  <c r="F7" i="30"/>
  <c r="N7" i="30"/>
  <c r="N52" i="30"/>
  <c r="J7" i="30"/>
  <c r="P7" i="30"/>
  <c r="H52" i="30"/>
  <c r="L52" i="30"/>
  <c r="I7" i="30"/>
  <c r="I52" i="30"/>
  <c r="G7" i="30"/>
  <c r="H7" i="30"/>
  <c r="C52" i="30"/>
  <c r="L7" i="30"/>
  <c r="G52" i="30"/>
  <c r="M52" i="30"/>
  <c r="K52" i="30"/>
  <c r="D52" i="30"/>
  <c r="D7" i="30"/>
  <c r="M7" i="30"/>
  <c r="K7" i="30"/>
  <c r="P52" i="30"/>
  <c r="F52" i="30"/>
  <c r="E52" i="30"/>
  <c r="E7" i="30"/>
  <c r="J52" i="30"/>
  <c r="D2" i="32"/>
  <c r="C7" i="31"/>
  <c r="D47" i="31"/>
  <c r="K36" i="28"/>
  <c r="K41" i="28" s="1"/>
  <c r="L2" i="29" s="1"/>
  <c r="C30" i="29" s="1"/>
  <c r="C32" i="28"/>
  <c r="D30" i="28" s="1"/>
  <c r="D32" i="28" s="1"/>
  <c r="E30" i="28" s="1"/>
  <c r="E32" i="28" s="1"/>
  <c r="F30" i="28" s="1"/>
  <c r="F32" i="28" s="1"/>
  <c r="G30" i="28" s="1"/>
  <c r="G32" i="28" s="1"/>
  <c r="H30" i="28" s="1"/>
  <c r="H32" i="28" s="1"/>
  <c r="I30" i="28" s="1"/>
  <c r="I32" i="28" s="1"/>
  <c r="J30" i="28" s="1"/>
  <c r="J32" i="28" s="1"/>
  <c r="K30" i="28" s="1"/>
  <c r="K32" i="28" s="1"/>
  <c r="L30" i="28" s="1"/>
  <c r="L32" i="28" s="1"/>
  <c r="M30" i="28" s="1"/>
  <c r="M32" i="28" s="1"/>
  <c r="N30" i="28" s="1"/>
  <c r="N32" i="28" s="1"/>
  <c r="O30" i="28" s="1"/>
  <c r="O32" i="28" s="1"/>
  <c r="P30" i="28" s="1"/>
  <c r="P32" i="28" s="1"/>
  <c r="D48" i="32"/>
  <c r="D3" i="33"/>
  <c r="K42" i="28"/>
  <c r="L4" i="29"/>
  <c r="K75" i="29" s="1"/>
  <c r="K78" i="29" s="1"/>
  <c r="D5" i="33" l="1"/>
  <c r="D50" i="32"/>
  <c r="D4" i="33"/>
  <c r="D49" i="32"/>
  <c r="I52" i="31"/>
  <c r="O7" i="31"/>
  <c r="D52" i="31"/>
  <c r="F52" i="31"/>
  <c r="H7" i="31"/>
  <c r="G52" i="31"/>
  <c r="M52" i="31"/>
  <c r="K7" i="31"/>
  <c r="L7" i="31"/>
  <c r="H52" i="31"/>
  <c r="E7" i="31"/>
  <c r="N52" i="31"/>
  <c r="F7" i="31"/>
  <c r="K52" i="31"/>
  <c r="L52" i="31"/>
  <c r="M7" i="31"/>
  <c r="E52" i="31"/>
  <c r="D7" i="31"/>
  <c r="O52" i="31"/>
  <c r="I7" i="31"/>
  <c r="J52" i="31"/>
  <c r="N7" i="31"/>
  <c r="C52" i="31"/>
  <c r="J7" i="31"/>
  <c r="G7" i="31"/>
  <c r="P52" i="31"/>
  <c r="P7" i="31"/>
  <c r="C7" i="32"/>
  <c r="D47" i="32"/>
  <c r="D2" i="33"/>
  <c r="K36" i="29"/>
  <c r="K41" i="29" s="1"/>
  <c r="L2" i="30" s="1"/>
  <c r="C30" i="30" s="1"/>
  <c r="C32" i="29"/>
  <c r="D30" i="29" s="1"/>
  <c r="D32" i="29" s="1"/>
  <c r="E30" i="29" s="1"/>
  <c r="E32" i="29" s="1"/>
  <c r="F30" i="29" s="1"/>
  <c r="F32" i="29" s="1"/>
  <c r="G30" i="29" s="1"/>
  <c r="G32" i="29" s="1"/>
  <c r="H30" i="29" s="1"/>
  <c r="H32" i="29" s="1"/>
  <c r="I30" i="29" s="1"/>
  <c r="I32" i="29" s="1"/>
  <c r="J30" i="29" s="1"/>
  <c r="J32" i="29" s="1"/>
  <c r="K30" i="29" s="1"/>
  <c r="K32" i="29" s="1"/>
  <c r="L30" i="29" s="1"/>
  <c r="L32" i="29" s="1"/>
  <c r="M30" i="29" s="1"/>
  <c r="M32" i="29" s="1"/>
  <c r="N30" i="29" s="1"/>
  <c r="N32" i="29" s="1"/>
  <c r="O30" i="29" s="1"/>
  <c r="O32" i="29" s="1"/>
  <c r="P30" i="29" s="1"/>
  <c r="P32" i="29" s="1"/>
  <c r="K42" i="29"/>
  <c r="L4" i="30"/>
  <c r="K75" i="30" s="1"/>
  <c r="K78" i="30" s="1"/>
  <c r="D48" i="33"/>
  <c r="D3" i="34"/>
  <c r="D5" i="34" l="1"/>
  <c r="D50" i="33"/>
  <c r="D49" i="33"/>
  <c r="D4" i="34"/>
  <c r="F52" i="32"/>
  <c r="O52" i="32"/>
  <c r="E7" i="32"/>
  <c r="K7" i="32"/>
  <c r="G7" i="32"/>
  <c r="I52" i="32"/>
  <c r="F7" i="32"/>
  <c r="D52" i="32"/>
  <c r="I7" i="32"/>
  <c r="K52" i="32"/>
  <c r="P52" i="32"/>
  <c r="N7" i="32"/>
  <c r="H7" i="32"/>
  <c r="O7" i="32"/>
  <c r="G52" i="32"/>
  <c r="J7" i="32"/>
  <c r="H52" i="32"/>
  <c r="E52" i="32"/>
  <c r="J52" i="32"/>
  <c r="C52" i="32"/>
  <c r="L52" i="32"/>
  <c r="M52" i="32"/>
  <c r="N52" i="32"/>
  <c r="P7" i="32"/>
  <c r="M7" i="32"/>
  <c r="L7" i="32"/>
  <c r="D7" i="32"/>
  <c r="D47" i="33"/>
  <c r="D2" i="34"/>
  <c r="C7" i="33"/>
  <c r="K36" i="30"/>
  <c r="K41" i="30" s="1"/>
  <c r="L2" i="31" s="1"/>
  <c r="C30" i="31" s="1"/>
  <c r="C32" i="30"/>
  <c r="D30" i="30" s="1"/>
  <c r="D32" i="30" s="1"/>
  <c r="E30" i="30" s="1"/>
  <c r="E32" i="30" s="1"/>
  <c r="F30" i="30" s="1"/>
  <c r="F32" i="30" s="1"/>
  <c r="G30" i="30" s="1"/>
  <c r="G32" i="30" s="1"/>
  <c r="H30" i="30" s="1"/>
  <c r="H32" i="30" s="1"/>
  <c r="I30" i="30" s="1"/>
  <c r="I32" i="30" s="1"/>
  <c r="J30" i="30" s="1"/>
  <c r="J32" i="30" s="1"/>
  <c r="K30" i="30" s="1"/>
  <c r="K32" i="30" s="1"/>
  <c r="L30" i="30" s="1"/>
  <c r="L32" i="30" s="1"/>
  <c r="M30" i="30" s="1"/>
  <c r="M32" i="30" s="1"/>
  <c r="N30" i="30" s="1"/>
  <c r="N32" i="30" s="1"/>
  <c r="O30" i="30" s="1"/>
  <c r="O32" i="30" s="1"/>
  <c r="P30" i="30" s="1"/>
  <c r="P32" i="30" s="1"/>
  <c r="D3" i="35"/>
  <c r="D48" i="34"/>
  <c r="K42" i="30"/>
  <c r="L4" i="31"/>
  <c r="K75" i="31" s="1"/>
  <c r="K78" i="31" s="1"/>
  <c r="D50" i="34" l="1"/>
  <c r="D5" i="35"/>
  <c r="D4" i="35"/>
  <c r="D49" i="34"/>
  <c r="C7" i="34"/>
  <c r="D47" i="34"/>
  <c r="D2" i="35"/>
  <c r="E52" i="33"/>
  <c r="M52" i="33"/>
  <c r="O52" i="33"/>
  <c r="L7" i="33"/>
  <c r="C52" i="33"/>
  <c r="I7" i="33"/>
  <c r="H7" i="33"/>
  <c r="L52" i="33"/>
  <c r="K7" i="33"/>
  <c r="D7" i="33"/>
  <c r="F7" i="33"/>
  <c r="N7" i="33"/>
  <c r="P7" i="33"/>
  <c r="N52" i="33"/>
  <c r="G7" i="33"/>
  <c r="G52" i="33"/>
  <c r="H52" i="33"/>
  <c r="J52" i="33"/>
  <c r="D52" i="33"/>
  <c r="F52" i="33"/>
  <c r="E7" i="33"/>
  <c r="O7" i="33"/>
  <c r="J7" i="33"/>
  <c r="M7" i="33"/>
  <c r="K52" i="33"/>
  <c r="P52" i="33"/>
  <c r="I52" i="33"/>
  <c r="K36" i="31"/>
  <c r="K41" i="31" s="1"/>
  <c r="L2" i="32" s="1"/>
  <c r="C30" i="32" s="1"/>
  <c r="C32" i="31"/>
  <c r="D30" i="31" s="1"/>
  <c r="D32" i="31" s="1"/>
  <c r="E30" i="31" s="1"/>
  <c r="E32" i="31" s="1"/>
  <c r="F30" i="31" s="1"/>
  <c r="F32" i="31" s="1"/>
  <c r="G30" i="31" s="1"/>
  <c r="G32" i="31" s="1"/>
  <c r="H30" i="31" s="1"/>
  <c r="H32" i="31" s="1"/>
  <c r="I30" i="31" s="1"/>
  <c r="I32" i="31" s="1"/>
  <c r="J30" i="31" s="1"/>
  <c r="J32" i="31" s="1"/>
  <c r="K30" i="31" s="1"/>
  <c r="K32" i="31" s="1"/>
  <c r="L30" i="31" s="1"/>
  <c r="L32" i="31" s="1"/>
  <c r="M30" i="31" s="1"/>
  <c r="M32" i="31" s="1"/>
  <c r="N30" i="31" s="1"/>
  <c r="N32" i="31" s="1"/>
  <c r="O30" i="31" s="1"/>
  <c r="O32" i="31" s="1"/>
  <c r="P30" i="31" s="1"/>
  <c r="P32" i="31" s="1"/>
  <c r="K42" i="31"/>
  <c r="L4" i="32"/>
  <c r="K75" i="32" s="1"/>
  <c r="K78" i="32" s="1"/>
  <c r="D3" i="36"/>
  <c r="D48" i="35"/>
  <c r="D50" i="35" l="1"/>
  <c r="D5" i="36"/>
  <c r="D4" i="36"/>
  <c r="D49" i="35"/>
  <c r="D47" i="35"/>
  <c r="D2" i="36"/>
  <c r="C7" i="35"/>
  <c r="E7" i="34"/>
  <c r="J7" i="34"/>
  <c r="O52" i="34"/>
  <c r="N52" i="34"/>
  <c r="K52" i="34"/>
  <c r="I52" i="34"/>
  <c r="G7" i="34"/>
  <c r="P52" i="34"/>
  <c r="M7" i="34"/>
  <c r="H7" i="34"/>
  <c r="F7" i="34"/>
  <c r="L7" i="34"/>
  <c r="M52" i="34"/>
  <c r="O7" i="34"/>
  <c r="G52" i="34"/>
  <c r="N7" i="34"/>
  <c r="D52" i="34"/>
  <c r="E52" i="34"/>
  <c r="D7" i="34"/>
  <c r="L52" i="34"/>
  <c r="P7" i="34"/>
  <c r="I7" i="34"/>
  <c r="H52" i="34"/>
  <c r="C52" i="34"/>
  <c r="J52" i="34"/>
  <c r="F52" i="34"/>
  <c r="K7" i="34"/>
  <c r="C32" i="32"/>
  <c r="D30" i="32" s="1"/>
  <c r="D32" i="32" s="1"/>
  <c r="E30" i="32" s="1"/>
  <c r="E32" i="32" s="1"/>
  <c r="F30" i="32" s="1"/>
  <c r="F32" i="32" s="1"/>
  <c r="G30" i="32" s="1"/>
  <c r="G32" i="32" s="1"/>
  <c r="H30" i="32" s="1"/>
  <c r="H32" i="32" s="1"/>
  <c r="I30" i="32" s="1"/>
  <c r="I32" i="32" s="1"/>
  <c r="J30" i="32" s="1"/>
  <c r="J32" i="32" s="1"/>
  <c r="K30" i="32" s="1"/>
  <c r="K32" i="32" s="1"/>
  <c r="L30" i="32" s="1"/>
  <c r="L32" i="32" s="1"/>
  <c r="M30" i="32" s="1"/>
  <c r="M32" i="32" s="1"/>
  <c r="N30" i="32" s="1"/>
  <c r="N32" i="32" s="1"/>
  <c r="O30" i="32" s="1"/>
  <c r="O32" i="32" s="1"/>
  <c r="P30" i="32" s="1"/>
  <c r="P32" i="32" s="1"/>
  <c r="K36" i="32"/>
  <c r="K41" i="32" s="1"/>
  <c r="L2" i="33" s="1"/>
  <c r="C30" i="33" s="1"/>
  <c r="K42" i="32"/>
  <c r="L4" i="33"/>
  <c r="K75" i="33" s="1"/>
  <c r="K78" i="33" s="1"/>
  <c r="D3" i="37"/>
  <c r="D3" i="38" s="1"/>
  <c r="D48" i="36"/>
  <c r="D50" i="36" l="1"/>
  <c r="D5" i="37"/>
  <c r="D4" i="37"/>
  <c r="D49" i="36"/>
  <c r="L52" i="35"/>
  <c r="P7" i="35"/>
  <c r="I52" i="35"/>
  <c r="F7" i="35"/>
  <c r="G52" i="35"/>
  <c r="L7" i="35"/>
  <c r="J52" i="35"/>
  <c r="K52" i="35"/>
  <c r="P52" i="35"/>
  <c r="N52" i="35"/>
  <c r="D7" i="35"/>
  <c r="K7" i="35"/>
  <c r="M7" i="35"/>
  <c r="I7" i="35"/>
  <c r="F52" i="35"/>
  <c r="E52" i="35"/>
  <c r="D52" i="35"/>
  <c r="O52" i="35"/>
  <c r="M52" i="35"/>
  <c r="H52" i="35"/>
  <c r="C52" i="35"/>
  <c r="J7" i="35"/>
  <c r="G7" i="35"/>
  <c r="O7" i="35"/>
  <c r="N7" i="35"/>
  <c r="E7" i="35"/>
  <c r="H7" i="35"/>
  <c r="C7" i="36"/>
  <c r="D2" i="37"/>
  <c r="D2" i="38" s="1"/>
  <c r="D2" i="39" s="1"/>
  <c r="D47" i="36"/>
  <c r="K36" i="33"/>
  <c r="K41" i="33" s="1"/>
  <c r="L2" i="34" s="1"/>
  <c r="C30" i="34" s="1"/>
  <c r="C32" i="33"/>
  <c r="D30" i="33" s="1"/>
  <c r="D32" i="33" s="1"/>
  <c r="E30" i="33" s="1"/>
  <c r="E32" i="33" s="1"/>
  <c r="F30" i="33" s="1"/>
  <c r="F32" i="33" s="1"/>
  <c r="G30" i="33" s="1"/>
  <c r="G32" i="33" s="1"/>
  <c r="H30" i="33" s="1"/>
  <c r="H32" i="33" s="1"/>
  <c r="I30" i="33" s="1"/>
  <c r="I32" i="33" s="1"/>
  <c r="J30" i="33" s="1"/>
  <c r="J32" i="33" s="1"/>
  <c r="K30" i="33" s="1"/>
  <c r="K32" i="33" s="1"/>
  <c r="L30" i="33" s="1"/>
  <c r="L32" i="33" s="1"/>
  <c r="M30" i="33" s="1"/>
  <c r="M32" i="33" s="1"/>
  <c r="N30" i="33" s="1"/>
  <c r="N32" i="33" s="1"/>
  <c r="O30" i="33" s="1"/>
  <c r="O32" i="33" s="1"/>
  <c r="P30" i="33" s="1"/>
  <c r="P32" i="33" s="1"/>
  <c r="D48" i="37"/>
  <c r="K42" i="33"/>
  <c r="L4" i="34"/>
  <c r="K75" i="34" s="1"/>
  <c r="K78" i="34" s="1"/>
  <c r="D47" i="39" l="1"/>
  <c r="C7" i="39"/>
  <c r="D50" i="37"/>
  <c r="D5" i="38"/>
  <c r="D49" i="37"/>
  <c r="D4" i="38"/>
  <c r="P52" i="36"/>
  <c r="L52" i="36"/>
  <c r="G7" i="36"/>
  <c r="C52" i="36"/>
  <c r="K52" i="36"/>
  <c r="N52" i="36"/>
  <c r="M7" i="36"/>
  <c r="H7" i="36"/>
  <c r="O7" i="36"/>
  <c r="D52" i="36"/>
  <c r="F7" i="36"/>
  <c r="E52" i="36"/>
  <c r="I52" i="36"/>
  <c r="M52" i="36"/>
  <c r="I7" i="36"/>
  <c r="P7" i="36"/>
  <c r="H52" i="36"/>
  <c r="G52" i="36"/>
  <c r="J7" i="36"/>
  <c r="F52" i="36"/>
  <c r="E7" i="36"/>
  <c r="K7" i="36"/>
  <c r="O52" i="36"/>
  <c r="D7" i="36"/>
  <c r="J52" i="36"/>
  <c r="L7" i="36"/>
  <c r="N7" i="36"/>
  <c r="D47" i="37"/>
  <c r="C7" i="37"/>
  <c r="K36" i="34"/>
  <c r="K41" i="34" s="1"/>
  <c r="L2" i="35" s="1"/>
  <c r="C30" i="35" s="1"/>
  <c r="C32" i="34"/>
  <c r="D30" i="34" s="1"/>
  <c r="D32" i="34" s="1"/>
  <c r="E30" i="34" s="1"/>
  <c r="E32" i="34" s="1"/>
  <c r="F30" i="34" s="1"/>
  <c r="F32" i="34" s="1"/>
  <c r="G30" i="34" s="1"/>
  <c r="G32" i="34" s="1"/>
  <c r="H30" i="34" s="1"/>
  <c r="H32" i="34" s="1"/>
  <c r="I30" i="34" s="1"/>
  <c r="I32" i="34" s="1"/>
  <c r="J30" i="34" s="1"/>
  <c r="J32" i="34" s="1"/>
  <c r="K30" i="34" s="1"/>
  <c r="K32" i="34" s="1"/>
  <c r="L30" i="34" s="1"/>
  <c r="L32" i="34" s="1"/>
  <c r="M30" i="34" s="1"/>
  <c r="M32" i="34" s="1"/>
  <c r="N30" i="34" s="1"/>
  <c r="N32" i="34" s="1"/>
  <c r="O30" i="34" s="1"/>
  <c r="O32" i="34" s="1"/>
  <c r="P30" i="34" s="1"/>
  <c r="P32" i="34" s="1"/>
  <c r="K42" i="34"/>
  <c r="L4" i="35"/>
  <c r="K75" i="35" s="1"/>
  <c r="K78" i="35" s="1"/>
  <c r="D50" i="38" l="1"/>
  <c r="D5" i="39"/>
  <c r="D50" i="39" s="1"/>
  <c r="G52" i="39"/>
  <c r="E7" i="39"/>
  <c r="F52" i="39"/>
  <c r="D7" i="39"/>
  <c r="F7" i="39"/>
  <c r="O7" i="39"/>
  <c r="J7" i="39"/>
  <c r="I7" i="39"/>
  <c r="H7" i="39"/>
  <c r="E52" i="39"/>
  <c r="L52" i="39"/>
  <c r="C52" i="39"/>
  <c r="H52" i="39"/>
  <c r="P7" i="39"/>
  <c r="P52" i="39"/>
  <c r="M52" i="39"/>
  <c r="K7" i="39"/>
  <c r="K52" i="39"/>
  <c r="O52" i="39"/>
  <c r="M7" i="39"/>
  <c r="N52" i="39"/>
  <c r="L7" i="39"/>
  <c r="D52" i="39"/>
  <c r="I52" i="39"/>
  <c r="G7" i="39"/>
  <c r="J52" i="39"/>
  <c r="N7" i="39"/>
  <c r="D49" i="38"/>
  <c r="D4" i="39"/>
  <c r="D49" i="39" s="1"/>
  <c r="M52" i="37"/>
  <c r="L52" i="37"/>
  <c r="N52" i="37"/>
  <c r="J7" i="37"/>
  <c r="G7" i="37"/>
  <c r="D52" i="37"/>
  <c r="L7" i="37"/>
  <c r="D7" i="37"/>
  <c r="F7" i="37"/>
  <c r="O7" i="37"/>
  <c r="P52" i="37"/>
  <c r="H7" i="37"/>
  <c r="P7" i="37"/>
  <c r="C52" i="37"/>
  <c r="G52" i="37"/>
  <c r="E7" i="37"/>
  <c r="F52" i="37"/>
  <c r="I7" i="37"/>
  <c r="I52" i="37"/>
  <c r="H52" i="37"/>
  <c r="K52" i="37"/>
  <c r="J52" i="37"/>
  <c r="K7" i="37"/>
  <c r="E52" i="37"/>
  <c r="M7" i="37"/>
  <c r="O52" i="37"/>
  <c r="N7" i="37"/>
  <c r="K36" i="35"/>
  <c r="K41" i="35" s="1"/>
  <c r="L2" i="36" s="1"/>
  <c r="C30" i="36" s="1"/>
  <c r="C32" i="35"/>
  <c r="D30" i="35" s="1"/>
  <c r="D32" i="35" s="1"/>
  <c r="E30" i="35" s="1"/>
  <c r="E32" i="35" s="1"/>
  <c r="F30" i="35" s="1"/>
  <c r="F32" i="35" s="1"/>
  <c r="G30" i="35" s="1"/>
  <c r="G32" i="35" s="1"/>
  <c r="H30" i="35" s="1"/>
  <c r="H32" i="35" s="1"/>
  <c r="I30" i="35" s="1"/>
  <c r="I32" i="35" s="1"/>
  <c r="J30" i="35" s="1"/>
  <c r="J32" i="35" s="1"/>
  <c r="K30" i="35" s="1"/>
  <c r="K32" i="35" s="1"/>
  <c r="L30" i="35" s="1"/>
  <c r="L32" i="35" s="1"/>
  <c r="M30" i="35" s="1"/>
  <c r="M32" i="35" s="1"/>
  <c r="N30" i="35" s="1"/>
  <c r="N32" i="35" s="1"/>
  <c r="O30" i="35" s="1"/>
  <c r="O32" i="35" s="1"/>
  <c r="P30" i="35" s="1"/>
  <c r="P32" i="35" s="1"/>
  <c r="K42" i="35"/>
  <c r="L4" i="36"/>
  <c r="K75" i="36" s="1"/>
  <c r="K78" i="36" s="1"/>
  <c r="K36" i="36" l="1"/>
  <c r="K41" i="36" s="1"/>
  <c r="L2" i="37" s="1"/>
  <c r="C30" i="37" s="1"/>
  <c r="C32" i="36"/>
  <c r="D30" i="36" s="1"/>
  <c r="D32" i="36" s="1"/>
  <c r="E30" i="36" s="1"/>
  <c r="E32" i="36" s="1"/>
  <c r="F30" i="36" s="1"/>
  <c r="F32" i="36" s="1"/>
  <c r="G30" i="36" s="1"/>
  <c r="G32" i="36" s="1"/>
  <c r="H30" i="36" s="1"/>
  <c r="H32" i="36" s="1"/>
  <c r="I30" i="36" s="1"/>
  <c r="I32" i="36" s="1"/>
  <c r="J30" i="36" s="1"/>
  <c r="J32" i="36" s="1"/>
  <c r="K30" i="36" s="1"/>
  <c r="K32" i="36" s="1"/>
  <c r="L30" i="36" s="1"/>
  <c r="L32" i="36" s="1"/>
  <c r="M30" i="36" s="1"/>
  <c r="M32" i="36" s="1"/>
  <c r="N30" i="36" s="1"/>
  <c r="N32" i="36" s="1"/>
  <c r="O30" i="36" s="1"/>
  <c r="O32" i="36" s="1"/>
  <c r="P30" i="36" s="1"/>
  <c r="P32" i="36" s="1"/>
  <c r="K42" i="36"/>
  <c r="L4" i="37"/>
  <c r="K75" i="37" s="1"/>
  <c r="K78" i="37" s="1"/>
  <c r="K36" i="37" l="1"/>
  <c r="K41" i="37" s="1"/>
  <c r="L2" i="38" s="1"/>
  <c r="C30" i="38" s="1"/>
  <c r="C32" i="38" s="1"/>
  <c r="C32" i="37"/>
  <c r="D30" i="37" s="1"/>
  <c r="D32" i="37" s="1"/>
  <c r="E30" i="37" s="1"/>
  <c r="E32" i="37" s="1"/>
  <c r="F30" i="37" s="1"/>
  <c r="F32" i="37" s="1"/>
  <c r="G30" i="37" s="1"/>
  <c r="G32" i="37" s="1"/>
  <c r="H30" i="37" s="1"/>
  <c r="H32" i="37" s="1"/>
  <c r="I30" i="37" s="1"/>
  <c r="I32" i="37" s="1"/>
  <c r="J30" i="37" s="1"/>
  <c r="J32" i="37" s="1"/>
  <c r="K30" i="37" s="1"/>
  <c r="K32" i="37" s="1"/>
  <c r="L30" i="37" s="1"/>
  <c r="L32" i="37" s="1"/>
  <c r="M30" i="37" s="1"/>
  <c r="M32" i="37" s="1"/>
  <c r="N30" i="37" s="1"/>
  <c r="N32" i="37" s="1"/>
  <c r="O30" i="37" s="1"/>
  <c r="O32" i="37" s="1"/>
  <c r="P30" i="37" s="1"/>
  <c r="P32" i="37" s="1"/>
  <c r="L4" i="38"/>
  <c r="K42" i="37"/>
  <c r="K75" i="38" l="1"/>
  <c r="K78" i="38" s="1"/>
  <c r="K42" i="38" s="1"/>
  <c r="L4" i="39"/>
  <c r="K75" i="39" s="1"/>
  <c r="K78" i="39" s="1"/>
  <c r="K42" i="39" s="1"/>
  <c r="K36" i="38"/>
  <c r="K41" i="38" s="1"/>
  <c r="D30" i="38"/>
  <c r="D32" i="38" s="1"/>
  <c r="E30" i="38" s="1"/>
  <c r="E32" i="38" s="1"/>
  <c r="F30" i="38" s="1"/>
  <c r="F32" i="38" s="1"/>
  <c r="G30" i="38" s="1"/>
  <c r="G32" i="38" s="1"/>
  <c r="H30" i="38" s="1"/>
  <c r="H32" i="38" s="1"/>
  <c r="I30" i="38" s="1"/>
  <c r="I32" i="38" s="1"/>
  <c r="J30" i="38" s="1"/>
  <c r="J32" i="38" s="1"/>
  <c r="K30" i="38" s="1"/>
  <c r="K32" i="38" s="1"/>
  <c r="L30" i="38" s="1"/>
  <c r="L32" i="38" s="1"/>
  <c r="M30" i="38" s="1"/>
  <c r="M32" i="38" s="1"/>
  <c r="N30" i="38" s="1"/>
  <c r="N32" i="38" s="1"/>
  <c r="O30" i="38" s="1"/>
  <c r="O32" i="38" s="1"/>
  <c r="P30" i="38" s="1"/>
  <c r="P32" i="38" s="1"/>
  <c r="L2" i="39" s="1"/>
  <c r="C30" i="39" s="1"/>
  <c r="C7" i="38"/>
  <c r="M52" i="38" s="1"/>
  <c r="D47" i="38"/>
  <c r="K36" i="39" l="1"/>
  <c r="K41" i="39" s="1"/>
  <c r="C32" i="39"/>
  <c r="D30" i="39" s="1"/>
  <c r="D32" i="39" s="1"/>
  <c r="E30" i="39" s="1"/>
  <c r="E32" i="39" s="1"/>
  <c r="F30" i="39" s="1"/>
  <c r="F32" i="39" s="1"/>
  <c r="G30" i="39" s="1"/>
  <c r="G32" i="39" s="1"/>
  <c r="H30" i="39" s="1"/>
  <c r="H32" i="39" s="1"/>
  <c r="I30" i="39" s="1"/>
  <c r="I32" i="39" s="1"/>
  <c r="J30" i="39" s="1"/>
  <c r="J32" i="39" s="1"/>
  <c r="K30" i="39" s="1"/>
  <c r="K32" i="39" s="1"/>
  <c r="L30" i="39" s="1"/>
  <c r="L32" i="39" s="1"/>
  <c r="M30" i="39" s="1"/>
  <c r="M32" i="39" s="1"/>
  <c r="N30" i="39" s="1"/>
  <c r="N32" i="39" s="1"/>
  <c r="O30" i="39" s="1"/>
  <c r="O32" i="39" s="1"/>
  <c r="P30" i="39" s="1"/>
  <c r="P32" i="39" s="1"/>
  <c r="G7" i="38"/>
  <c r="F52" i="38"/>
  <c r="I7" i="38"/>
  <c r="P52" i="38"/>
  <c r="I52" i="38"/>
  <c r="L52" i="38"/>
  <c r="N52" i="38"/>
  <c r="H7" i="38"/>
  <c r="O7" i="38"/>
  <c r="N7" i="38"/>
  <c r="P7" i="38"/>
  <c r="J7" i="38"/>
  <c r="E7" i="38"/>
  <c r="C52" i="38"/>
  <c r="M7" i="38"/>
  <c r="G52" i="38"/>
  <c r="D52" i="38"/>
  <c r="J52" i="38"/>
  <c r="L7" i="38"/>
  <c r="E52" i="38"/>
  <c r="F7" i="38"/>
  <c r="K52" i="38"/>
  <c r="K7" i="38"/>
  <c r="O52" i="38"/>
  <c r="D7" i="38"/>
  <c r="H52" i="38"/>
  <c r="D48" i="38"/>
  <c r="D3" i="39"/>
  <c r="D48" i="39" s="1"/>
</calcChain>
</file>

<file path=xl/sharedStrings.xml><?xml version="1.0" encoding="utf-8"?>
<sst xmlns="http://schemas.openxmlformats.org/spreadsheetml/2006/main" count="3934" uniqueCount="90">
  <si>
    <t>Monday</t>
  </si>
  <si>
    <t>Tuesday</t>
  </si>
  <si>
    <t>Friday</t>
  </si>
  <si>
    <t>Saturday</t>
  </si>
  <si>
    <t>Sunday</t>
  </si>
  <si>
    <t>Wednesday</t>
  </si>
  <si>
    <t>Thursday</t>
  </si>
  <si>
    <t>Start</t>
  </si>
  <si>
    <t>End</t>
  </si>
  <si>
    <t>Recreation</t>
  </si>
  <si>
    <t>Sick</t>
  </si>
  <si>
    <t>Carers</t>
  </si>
  <si>
    <t>TOIL</t>
  </si>
  <si>
    <t>Work Pattern</t>
  </si>
  <si>
    <t>Work Pattern (NUM)</t>
  </si>
  <si>
    <t>Public Holiday</t>
  </si>
  <si>
    <t>Staff No:</t>
  </si>
  <si>
    <t>Name:</t>
  </si>
  <si>
    <t>Org Unit:</t>
  </si>
  <si>
    <t>Total</t>
  </si>
  <si>
    <t>Work Day Total</t>
  </si>
  <si>
    <t>Work AM</t>
  </si>
  <si>
    <t>Work PM</t>
  </si>
  <si>
    <t xml:space="preserve">Leave &amp; </t>
  </si>
  <si>
    <t>time</t>
  </si>
  <si>
    <t>taken</t>
  </si>
  <si>
    <t>Leave &amp; Other Total</t>
  </si>
  <si>
    <t>other</t>
  </si>
  <si>
    <t>Total Time for Day</t>
  </si>
  <si>
    <t>Signed by staff member as a correct record of attendance.</t>
  </si>
  <si>
    <t>Date:</t>
  </si>
  <si>
    <t>Signed by supervisor as correct.  Leave and other time</t>
  </si>
  <si>
    <t>Total Hours worked:</t>
  </si>
  <si>
    <t>Leave &amp; Other Time</t>
  </si>
  <si>
    <t>Leave:</t>
  </si>
  <si>
    <t>Other Leave</t>
  </si>
  <si>
    <t>Other</t>
  </si>
  <si>
    <t>Work Plan</t>
  </si>
  <si>
    <t>Day +/- (Hrs)</t>
  </si>
  <si>
    <t>taken has been approved.</t>
  </si>
  <si>
    <t xml:space="preserve">Application/s for Leave and overtime claims have been made. </t>
  </si>
  <si>
    <t>Record of Attendance - Overtime</t>
  </si>
  <si>
    <t>Overtime</t>
  </si>
  <si>
    <t>Worked</t>
  </si>
  <si>
    <t>OT 1.5</t>
  </si>
  <si>
    <t>OT 2</t>
  </si>
  <si>
    <t>OT 2.5</t>
  </si>
  <si>
    <t>Hours/</t>
  </si>
  <si>
    <t xml:space="preserve">Minutes </t>
  </si>
  <si>
    <t>Rate</t>
  </si>
  <si>
    <t>This fortnight's carry-forward:</t>
  </si>
  <si>
    <t>Previous fortnight carry-over:</t>
  </si>
  <si>
    <t>TOIL balance carry-over:</t>
  </si>
  <si>
    <t>Claimed as paid OT</t>
  </si>
  <si>
    <t>Total TOIL accrued:</t>
  </si>
  <si>
    <t>Total TOIL taken:</t>
  </si>
  <si>
    <t xml:space="preserve">Application for overtime claims have been made. </t>
  </si>
  <si>
    <t>Signed by supervisor as correct.  Overtime</t>
  </si>
  <si>
    <t>Balance to TOIL</t>
  </si>
  <si>
    <t xml:space="preserve">Convert Balance to TOIL (standard hours) </t>
  </si>
  <si>
    <t>OT Claim to be lodged:</t>
  </si>
  <si>
    <t>Record of Attendance - Flexible Hours</t>
  </si>
  <si>
    <t>No</t>
  </si>
  <si>
    <r>
      <t xml:space="preserve">Rostered Day Off </t>
    </r>
    <r>
      <rPr>
        <b/>
        <sz val="8"/>
        <rFont val="Arial"/>
        <family val="2"/>
      </rPr>
      <t>(Yes/No)</t>
    </r>
  </si>
  <si>
    <t xml:space="preserve">   TOIL B/F Balance </t>
  </si>
  <si>
    <t xml:space="preserve">   Previous Balance Carry Forward</t>
  </si>
  <si>
    <t>Flexi-time/VBT taken</t>
  </si>
  <si>
    <t>Balance Flex/VBT C/F</t>
  </si>
  <si>
    <t xml:space="preserve">Balance Flex/VBT </t>
  </si>
  <si>
    <t xml:space="preserve">   Work Scheme (VBT, Flex, 9day Ftn)</t>
  </si>
  <si>
    <t xml:space="preserve">Fortnight </t>
  </si>
  <si>
    <t>(Begin Saturday Non-Pay Week)</t>
  </si>
  <si>
    <t>Web Links</t>
  </si>
  <si>
    <t>Fortnightly Timesheet Summary</t>
  </si>
  <si>
    <t>Fortnightly Overtime Summary</t>
  </si>
  <si>
    <t>Flex/VBT taken:</t>
  </si>
  <si>
    <t xml:space="preserve">Carry Over Balance Flex/VBT </t>
  </si>
  <si>
    <t>Carry Over Balance of TOIL</t>
  </si>
  <si>
    <t xml:space="preserve">Toil entitlement </t>
  </si>
  <si>
    <t xml:space="preserve"> </t>
  </si>
  <si>
    <t>MyAurion to apply for Leave</t>
  </si>
  <si>
    <t>FLEX</t>
  </si>
  <si>
    <t>Leave Entitlements</t>
  </si>
  <si>
    <t>Hours of Work and Overtime</t>
  </si>
  <si>
    <t>Emp No</t>
  </si>
  <si>
    <t>Aurion No:</t>
  </si>
  <si>
    <t>a</t>
  </si>
  <si>
    <t>Your Name Goes here</t>
  </si>
  <si>
    <t>Your Unit Name goes here</t>
  </si>
  <si>
    <t>Aur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</si>
</sst>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-mmm\-yyyy"/>
    <numFmt numFmtId="165" formatCode="0000000"/>
    <numFmt numFmtId="166" formatCode="[h]:mm"/>
    <numFmt numFmtId="167" formatCode="0.0000000"/>
  </numFmts>
  <fonts count="2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i/>
      <sz val="10"/>
      <color rgb="FFFFFFFF"/>
      <name val="Arial"/>
      <family val="2"/>
    </font>
    <font>
      <b/>
      <sz val="14"/>
      <color rgb="FF51247A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51247A"/>
        <bgColor indexed="64"/>
      </patternFill>
    </fill>
    <fill>
      <patternFill patternType="solid">
        <fgColor rgb="FFD9AC6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1CC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ck">
        <color indexed="64"/>
      </right>
      <top style="thin">
        <color indexed="18"/>
      </top>
      <bottom style="thin">
        <color indexed="1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1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ck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18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48"/>
      </left>
      <right/>
      <top style="dotted">
        <color indexed="48"/>
      </top>
      <bottom style="dotted">
        <color indexed="48"/>
      </bottom>
      <diagonal/>
    </border>
    <border>
      <left style="thin">
        <color indexed="18"/>
      </left>
      <right style="thin">
        <color indexed="18"/>
      </right>
      <top/>
      <bottom style="medium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/>
      <diagonal/>
    </border>
    <border>
      <left/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medium">
        <color indexed="64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dotted">
        <color indexed="48"/>
      </left>
      <right/>
      <top style="dotted">
        <color indexed="48"/>
      </top>
      <bottom/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thick">
        <color indexed="18"/>
      </right>
      <top style="medium">
        <color indexed="18"/>
      </top>
      <bottom/>
      <diagonal/>
    </border>
    <border>
      <left/>
      <right style="thick">
        <color indexed="64"/>
      </right>
      <top/>
      <bottom style="medium">
        <color indexed="1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8"/>
      </left>
      <right/>
      <top style="dotted">
        <color indexed="18"/>
      </top>
      <bottom style="medium">
        <color indexed="18"/>
      </bottom>
      <diagonal/>
    </border>
    <border>
      <left/>
      <right style="thick">
        <color indexed="64"/>
      </right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ck">
        <color indexed="64"/>
      </right>
      <top style="medium">
        <color indexed="18"/>
      </top>
      <bottom style="medium">
        <color indexed="18"/>
      </bottom>
      <diagonal/>
    </border>
    <border>
      <left style="dotted">
        <color indexed="48"/>
      </left>
      <right/>
      <top style="medium">
        <color indexed="18"/>
      </top>
      <bottom style="dotted">
        <color indexed="48"/>
      </bottom>
      <diagonal/>
    </border>
    <border>
      <left style="medium">
        <color indexed="64"/>
      </left>
      <right/>
      <top/>
      <bottom style="medium">
        <color indexed="18"/>
      </bottom>
      <diagonal/>
    </border>
    <border>
      <left style="medium">
        <color rgb="FF51247A"/>
      </left>
      <right/>
      <top style="medium">
        <color rgb="FF51247A"/>
      </top>
      <bottom/>
      <diagonal/>
    </border>
    <border>
      <left/>
      <right/>
      <top style="medium">
        <color rgb="FF51247A"/>
      </top>
      <bottom/>
      <diagonal/>
    </border>
    <border>
      <left/>
      <right style="medium">
        <color rgb="FF51247A"/>
      </right>
      <top style="medium">
        <color rgb="FF51247A"/>
      </top>
      <bottom/>
      <diagonal/>
    </border>
    <border>
      <left style="medium">
        <color rgb="FF51247A"/>
      </left>
      <right/>
      <top/>
      <bottom/>
      <diagonal/>
    </border>
    <border>
      <left/>
      <right style="medium">
        <color rgb="FF51247A"/>
      </right>
      <top/>
      <bottom/>
      <diagonal/>
    </border>
    <border>
      <left style="medium">
        <color rgb="FF51247A"/>
      </left>
      <right/>
      <top/>
      <bottom style="medium">
        <color rgb="FF51247A"/>
      </bottom>
      <diagonal/>
    </border>
    <border>
      <left/>
      <right/>
      <top/>
      <bottom style="medium">
        <color rgb="FF51247A"/>
      </bottom>
      <diagonal/>
    </border>
    <border>
      <left/>
      <right style="thin">
        <color indexed="64"/>
      </right>
      <top/>
      <bottom style="medium">
        <color rgb="FF51247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1247A"/>
      </bottom>
      <diagonal/>
    </border>
    <border>
      <left/>
      <right style="medium">
        <color rgb="FF51247A"/>
      </right>
      <top/>
      <bottom style="medium">
        <color rgb="FF51247A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/>
      <diagonal/>
    </border>
    <border>
      <left/>
      <right style="medium">
        <color indexed="64"/>
      </right>
      <top style="medium">
        <color indexed="18"/>
      </top>
      <bottom/>
      <diagonal/>
    </border>
    <border>
      <left/>
      <right style="medium">
        <color indexed="64"/>
      </right>
      <top/>
      <bottom style="medium">
        <color indexed="18"/>
      </bottom>
      <diagonal/>
    </border>
    <border>
      <left/>
      <right style="medium">
        <color indexed="64"/>
      </right>
      <top style="medium">
        <color indexed="18"/>
      </top>
      <bottom style="medium">
        <color indexed="1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1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18"/>
      </bottom>
      <diagonal/>
    </border>
    <border>
      <left style="medium">
        <color indexed="64"/>
      </left>
      <right/>
      <top style="medium">
        <color indexed="18"/>
      </top>
      <bottom/>
      <diagonal/>
    </border>
    <border>
      <left style="thin">
        <color indexed="18"/>
      </left>
      <right style="medium">
        <color indexed="64"/>
      </right>
      <top style="medium">
        <color indexed="18"/>
      </top>
      <bottom style="thick">
        <color indexed="64"/>
      </bottom>
      <diagonal/>
    </border>
    <border>
      <left style="medium">
        <color indexed="64"/>
      </left>
      <right style="thin">
        <color indexed="18"/>
      </right>
      <top style="thick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ck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18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18"/>
      </left>
      <right style="thin">
        <color indexed="64"/>
      </right>
      <top style="medium">
        <color indexed="64"/>
      </top>
      <bottom style="thin">
        <color indexed="1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48"/>
      </left>
      <right/>
      <top style="medium">
        <color indexed="64"/>
      </top>
      <bottom style="dotted">
        <color indexed="48"/>
      </bottom>
      <diagonal/>
    </border>
    <border>
      <left style="thin">
        <color indexed="18"/>
      </left>
      <right/>
      <top style="thin">
        <color indexed="18"/>
      </top>
      <bottom style="medium">
        <color indexed="64"/>
      </bottom>
      <diagonal/>
    </border>
    <border>
      <left/>
      <right/>
      <top style="thin">
        <color indexed="18"/>
      </top>
      <bottom style="medium">
        <color indexed="64"/>
      </bottom>
      <diagonal/>
    </border>
    <border>
      <left/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dotted">
        <color indexed="18"/>
      </left>
      <right/>
      <top style="dotted">
        <color indexed="1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3" fillId="0" borderId="0" xfId="0" applyFont="1"/>
    <xf numFmtId="0" fontId="3" fillId="0" borderId="0" xfId="0" applyNumberFormat="1" applyFont="1"/>
    <xf numFmtId="2" fontId="1" fillId="0" borderId="0" xfId="0" applyNumberFormat="1" applyFont="1"/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5" fillId="0" borderId="2" xfId="0" applyFont="1" applyBorder="1" applyAlignment="1" applyProtection="1">
      <alignment horizontal="left"/>
      <protection hidden="1"/>
    </xf>
    <xf numFmtId="15" fontId="5" fillId="0" borderId="2" xfId="0" applyNumberFormat="1" applyFont="1" applyBorder="1" applyAlignment="1" applyProtection="1">
      <alignment wrapText="1"/>
      <protection hidden="1"/>
    </xf>
    <xf numFmtId="0" fontId="8" fillId="0" borderId="2" xfId="0" applyFont="1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15" fontId="5" fillId="0" borderId="2" xfId="0" applyNumberFormat="1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Protection="1">
      <protection hidden="1"/>
    </xf>
    <xf numFmtId="0" fontId="0" fillId="0" borderId="5" xfId="0" applyBorder="1" applyProtection="1">
      <protection hidden="1"/>
    </xf>
    <xf numFmtId="0" fontId="4" fillId="0" borderId="4" xfId="0" applyFont="1" applyBorder="1" applyProtection="1">
      <protection hidden="1"/>
    </xf>
    <xf numFmtId="2" fontId="1" fillId="0" borderId="0" xfId="0" applyNumberFormat="1" applyFont="1" applyBorder="1" applyProtection="1">
      <protection hidden="1"/>
    </xf>
    <xf numFmtId="2" fontId="1" fillId="0" borderId="5" xfId="0" applyNumberFormat="1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left"/>
      <protection hidden="1"/>
    </xf>
    <xf numFmtId="20" fontId="1" fillId="0" borderId="8" xfId="0" applyNumberFormat="1" applyFont="1" applyBorder="1" applyProtection="1">
      <protection locked="0" hidden="1"/>
    </xf>
    <xf numFmtId="20" fontId="1" fillId="0" borderId="9" xfId="0" applyNumberFormat="1" applyFont="1" applyBorder="1" applyProtection="1">
      <protection locked="0" hidden="1"/>
    </xf>
    <xf numFmtId="0" fontId="0" fillId="0" borderId="20" xfId="0" applyBorder="1" applyAlignment="1" applyProtection="1">
      <alignment horizontal="left" indent="3"/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Alignment="1" applyProtection="1">
      <alignment horizontal="left" indent="3"/>
      <protection hidden="1"/>
    </xf>
    <xf numFmtId="0" fontId="0" fillId="0" borderId="24" xfId="0" applyBorder="1" applyProtection="1">
      <protection hidden="1"/>
    </xf>
    <xf numFmtId="164" fontId="1" fillId="0" borderId="25" xfId="0" applyNumberFormat="1" applyFont="1" applyBorder="1" applyProtection="1">
      <protection locked="0"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3" xfId="0" applyBorder="1" applyAlignment="1" applyProtection="1">
      <alignment horizontal="left" indent="2"/>
      <protection hidden="1"/>
    </xf>
    <xf numFmtId="0" fontId="0" fillId="0" borderId="0" xfId="0" applyBorder="1" applyAlignment="1" applyProtection="1">
      <alignment horizontal="left" indent="2"/>
      <protection hidden="1"/>
    </xf>
    <xf numFmtId="0" fontId="0" fillId="0" borderId="0" xfId="0" applyProtection="1">
      <protection hidden="1"/>
    </xf>
    <xf numFmtId="0" fontId="0" fillId="0" borderId="28" xfId="0" applyBorder="1" applyAlignment="1" applyProtection="1">
      <alignment horizontal="left" indent="3"/>
      <protection hidden="1"/>
    </xf>
    <xf numFmtId="0" fontId="0" fillId="0" borderId="12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2" fontId="4" fillId="0" borderId="23" xfId="0" applyNumberFormat="1" applyFont="1" applyBorder="1" applyAlignment="1" applyProtection="1">
      <alignment horizontal="left" indent="2"/>
      <protection hidden="1"/>
    </xf>
    <xf numFmtId="0" fontId="4" fillId="0" borderId="0" xfId="0" applyFont="1" applyFill="1" applyBorder="1" applyProtection="1">
      <protection hidden="1"/>
    </xf>
    <xf numFmtId="20" fontId="3" fillId="0" borderId="0" xfId="0" applyNumberFormat="1" applyFont="1" applyFill="1" applyBorder="1" applyProtection="1">
      <protection hidden="1"/>
    </xf>
    <xf numFmtId="2" fontId="1" fillId="0" borderId="33" xfId="0" applyNumberFormat="1" applyFont="1" applyBorder="1" applyProtection="1">
      <protection hidden="1"/>
    </xf>
    <xf numFmtId="0" fontId="0" fillId="0" borderId="34" xfId="0" applyBorder="1" applyProtection="1">
      <protection hidden="1"/>
    </xf>
    <xf numFmtId="20" fontId="3" fillId="0" borderId="5" xfId="0" applyNumberFormat="1" applyFont="1" applyFill="1" applyBorder="1" applyProtection="1">
      <protection hidden="1"/>
    </xf>
    <xf numFmtId="0" fontId="4" fillId="0" borderId="35" xfId="0" applyFont="1" applyFill="1" applyBorder="1" applyAlignment="1" applyProtection="1">
      <alignment horizontal="left"/>
      <protection hidden="1"/>
    </xf>
    <xf numFmtId="0" fontId="4" fillId="0" borderId="36" xfId="0" applyFont="1" applyFill="1" applyBorder="1" applyAlignment="1" applyProtection="1">
      <alignment horizontal="left"/>
      <protection hidden="1"/>
    </xf>
    <xf numFmtId="0" fontId="4" fillId="0" borderId="37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6" fontId="4" fillId="2" borderId="25" xfId="0" applyNumberFormat="1" applyFont="1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0" fontId="4" fillId="0" borderId="23" xfId="0" applyFont="1" applyBorder="1" applyAlignment="1" applyProtection="1">
      <alignment horizontal="left" indent="2"/>
      <protection hidden="1"/>
    </xf>
    <xf numFmtId="0" fontId="0" fillId="0" borderId="0" xfId="0" applyNumberFormat="1"/>
    <xf numFmtId="49" fontId="0" fillId="0" borderId="0" xfId="0" applyNumberFormat="1"/>
    <xf numFmtId="167" fontId="0" fillId="0" borderId="0" xfId="0" applyNumberFormat="1" applyBorder="1" applyProtection="1">
      <protection hidden="1"/>
    </xf>
    <xf numFmtId="0" fontId="12" fillId="4" borderId="45" xfId="0" applyFont="1" applyFill="1" applyBorder="1" applyProtection="1">
      <protection hidden="1"/>
    </xf>
    <xf numFmtId="0" fontId="10" fillId="4" borderId="20" xfId="0" applyFont="1" applyFill="1" applyBorder="1" applyAlignment="1" applyProtection="1">
      <alignment horizontal="left" indent="3"/>
      <protection hidden="1"/>
    </xf>
    <xf numFmtId="0" fontId="10" fillId="4" borderId="21" xfId="0" applyFont="1" applyFill="1" applyBorder="1" applyProtection="1">
      <protection hidden="1"/>
    </xf>
    <xf numFmtId="20" fontId="0" fillId="0" borderId="0" xfId="0" applyNumberFormat="1" applyBorder="1" applyProtection="1">
      <protection hidden="1"/>
    </xf>
    <xf numFmtId="0" fontId="0" fillId="0" borderId="23" xfId="0" applyBorder="1" applyProtection="1">
      <protection hidden="1"/>
    </xf>
    <xf numFmtId="0" fontId="0" fillId="0" borderId="35" xfId="0" applyBorder="1" applyProtection="1">
      <protection hidden="1"/>
    </xf>
    <xf numFmtId="0" fontId="4" fillId="0" borderId="10" xfId="0" applyFont="1" applyBorder="1" applyProtection="1">
      <protection hidden="1"/>
    </xf>
    <xf numFmtId="0" fontId="0" fillId="0" borderId="37" xfId="0" applyBorder="1" applyProtection="1">
      <protection hidden="1"/>
    </xf>
    <xf numFmtId="0" fontId="6" fillId="0" borderId="4" xfId="0" applyFont="1" applyBorder="1" applyProtection="1">
      <protection hidden="1"/>
    </xf>
    <xf numFmtId="0" fontId="4" fillId="0" borderId="6" xfId="0" applyFont="1" applyBorder="1" applyAlignment="1" applyProtection="1">
      <alignment horizontal="left" indent="1"/>
      <protection hidden="1"/>
    </xf>
    <xf numFmtId="0" fontId="4" fillId="0" borderId="4" xfId="0" applyFont="1" applyBorder="1" applyAlignment="1" applyProtection="1">
      <alignment horizontal="left" indent="1"/>
      <protection hidden="1"/>
    </xf>
    <xf numFmtId="20" fontId="1" fillId="0" borderId="25" xfId="0" applyNumberFormat="1" applyFont="1" applyBorder="1" applyProtection="1">
      <protection locked="0" hidden="1"/>
    </xf>
    <xf numFmtId="20" fontId="1" fillId="0" borderId="54" xfId="0" applyNumberFormat="1" applyFont="1" applyBorder="1" applyProtection="1">
      <protection locked="0" hidden="1"/>
    </xf>
    <xf numFmtId="0" fontId="0" fillId="0" borderId="59" xfId="0" applyBorder="1" applyProtection="1">
      <protection hidden="1"/>
    </xf>
    <xf numFmtId="0" fontId="0" fillId="0" borderId="60" xfId="0" applyBorder="1" applyProtection="1">
      <protection hidden="1"/>
    </xf>
    <xf numFmtId="0" fontId="0" fillId="0" borderId="61" xfId="0" applyBorder="1" applyProtection="1">
      <protection hidden="1"/>
    </xf>
    <xf numFmtId="0" fontId="0" fillId="0" borderId="62" xfId="0" applyBorder="1" applyProtection="1">
      <protection hidden="1"/>
    </xf>
    <xf numFmtId="166" fontId="1" fillId="0" borderId="25" xfId="0" applyNumberFormat="1" applyFont="1" applyBorder="1" applyProtection="1">
      <protection locked="0" hidden="1"/>
    </xf>
    <xf numFmtId="166" fontId="1" fillId="0" borderId="54" xfId="0" applyNumberFormat="1" applyFont="1" applyBorder="1" applyProtection="1">
      <protection locked="0" hidden="1"/>
    </xf>
    <xf numFmtId="166" fontId="1" fillId="0" borderId="63" xfId="0" applyNumberFormat="1" applyFont="1" applyBorder="1" applyProtection="1">
      <protection locked="0" hidden="1"/>
    </xf>
    <xf numFmtId="0" fontId="14" fillId="5" borderId="44" xfId="0" applyFont="1" applyFill="1" applyBorder="1" applyProtection="1">
      <protection hidden="1"/>
    </xf>
    <xf numFmtId="0" fontId="14" fillId="5" borderId="46" xfId="0" applyFont="1" applyFill="1" applyBorder="1" applyProtection="1">
      <protection hidden="1"/>
    </xf>
    <xf numFmtId="0" fontId="14" fillId="5" borderId="23" xfId="0" applyFont="1" applyFill="1" applyBorder="1" applyProtection="1">
      <protection hidden="1"/>
    </xf>
    <xf numFmtId="0" fontId="15" fillId="5" borderId="45" xfId="0" applyFont="1" applyFill="1" applyBorder="1" applyProtection="1">
      <protection hidden="1"/>
    </xf>
    <xf numFmtId="0" fontId="15" fillId="5" borderId="0" xfId="0" applyFont="1" applyFill="1" applyBorder="1" applyProtection="1">
      <protection hidden="1"/>
    </xf>
    <xf numFmtId="0" fontId="14" fillId="5" borderId="0" xfId="0" applyFont="1" applyFill="1" applyBorder="1" applyProtection="1">
      <protection hidden="1"/>
    </xf>
    <xf numFmtId="0" fontId="15" fillId="5" borderId="48" xfId="0" applyFont="1" applyFill="1" applyBorder="1" applyProtection="1">
      <protection hidden="1"/>
    </xf>
    <xf numFmtId="0" fontId="16" fillId="5" borderId="45" xfId="0" applyFont="1" applyFill="1" applyBorder="1" applyProtection="1">
      <protection hidden="1"/>
    </xf>
    <xf numFmtId="0" fontId="3" fillId="6" borderId="44" xfId="0" applyFont="1" applyFill="1" applyBorder="1" applyAlignment="1" applyProtection="1">
      <alignment horizontal="center"/>
      <protection hidden="1"/>
    </xf>
    <xf numFmtId="0" fontId="3" fillId="6" borderId="45" xfId="0" applyFont="1" applyFill="1" applyBorder="1" applyAlignment="1" applyProtection="1">
      <alignment horizontal="center"/>
      <protection hidden="1"/>
    </xf>
    <xf numFmtId="0" fontId="3" fillId="6" borderId="52" xfId="0" applyFont="1" applyFill="1" applyBorder="1" applyAlignment="1" applyProtection="1">
      <alignment horizontal="center"/>
      <protection hidden="1"/>
    </xf>
    <xf numFmtId="15" fontId="1" fillId="6" borderId="47" xfId="0" applyNumberFormat="1" applyFont="1" applyFill="1" applyBorder="1" applyAlignment="1" applyProtection="1">
      <alignment horizontal="center"/>
      <protection hidden="1"/>
    </xf>
    <xf numFmtId="15" fontId="1" fillId="6" borderId="48" xfId="0" applyNumberFormat="1" applyFont="1" applyFill="1" applyBorder="1" applyAlignment="1" applyProtection="1">
      <alignment horizontal="center"/>
      <protection hidden="1"/>
    </xf>
    <xf numFmtId="15" fontId="1" fillId="6" borderId="53" xfId="0" applyNumberFormat="1" applyFont="1" applyFill="1" applyBorder="1" applyAlignment="1" applyProtection="1">
      <alignment horizontal="center"/>
      <protection hidden="1"/>
    </xf>
    <xf numFmtId="166" fontId="4" fillId="7" borderId="25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20" fontId="3" fillId="8" borderId="13" xfId="0" applyNumberFormat="1" applyFont="1" applyFill="1" applyBorder="1" applyProtection="1">
      <protection hidden="1"/>
    </xf>
    <xf numFmtId="0" fontId="0" fillId="8" borderId="0" xfId="0" applyFill="1" applyBorder="1" applyAlignment="1" applyProtection="1">
      <alignment horizontal="left" indent="2"/>
      <protection hidden="1"/>
    </xf>
    <xf numFmtId="0" fontId="0" fillId="8" borderId="0" xfId="0" applyFill="1" applyBorder="1" applyAlignment="1" applyProtection="1">
      <alignment horizontal="right"/>
      <protection hidden="1"/>
    </xf>
    <xf numFmtId="0" fontId="13" fillId="5" borderId="23" xfId="0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Protection="1">
      <protection hidden="1"/>
    </xf>
    <xf numFmtId="166" fontId="4" fillId="0" borderId="25" xfId="0" applyNumberFormat="1" applyFont="1" applyFill="1" applyBorder="1" applyProtection="1">
      <protection hidden="1"/>
    </xf>
    <xf numFmtId="20" fontId="1" fillId="0" borderId="50" xfId="0" applyNumberFormat="1" applyFont="1" applyBorder="1" applyAlignment="1" applyProtection="1">
      <alignment vertical="center"/>
      <protection locked="0" hidden="1"/>
    </xf>
    <xf numFmtId="20" fontId="1" fillId="0" borderId="51" xfId="0" applyNumberFormat="1" applyFont="1" applyBorder="1" applyAlignment="1" applyProtection="1">
      <alignment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hidden="1"/>
    </xf>
    <xf numFmtId="20" fontId="1" fillId="0" borderId="8" xfId="0" applyNumberFormat="1" applyFont="1" applyBorder="1" applyAlignment="1" applyProtection="1">
      <alignment vertical="center"/>
      <protection locked="0" hidden="1"/>
    </xf>
    <xf numFmtId="0" fontId="4" fillId="8" borderId="43" xfId="0" applyFont="1" applyFill="1" applyBorder="1" applyAlignment="1" applyProtection="1">
      <alignment vertical="center"/>
      <protection hidden="1"/>
    </xf>
    <xf numFmtId="20" fontId="3" fillId="8" borderId="15" xfId="0" applyNumberFormat="1" applyFont="1" applyFill="1" applyBorder="1" applyAlignment="1" applyProtection="1">
      <alignment vertical="center"/>
      <protection hidden="1"/>
    </xf>
    <xf numFmtId="0" fontId="4" fillId="0" borderId="42" xfId="0" applyFont="1" applyBorder="1" applyAlignment="1" applyProtection="1">
      <alignment horizontal="left" vertical="center"/>
      <protection hidden="1"/>
    </xf>
    <xf numFmtId="20" fontId="1" fillId="0" borderId="14" xfId="0" applyNumberFormat="1" applyFont="1" applyBorder="1" applyAlignment="1" applyProtection="1">
      <alignment vertical="center"/>
      <protection locked="0" hidden="1"/>
    </xf>
    <xf numFmtId="0" fontId="4" fillId="8" borderId="40" xfId="0" applyFont="1" applyFill="1" applyBorder="1" applyAlignment="1" applyProtection="1">
      <alignment vertical="center"/>
      <protection hidden="1"/>
    </xf>
    <xf numFmtId="0" fontId="0" fillId="6" borderId="41" xfId="0" applyFill="1" applyBorder="1" applyAlignment="1" applyProtection="1">
      <alignment vertical="center"/>
      <protection hidden="1"/>
    </xf>
    <xf numFmtId="20" fontId="3" fillId="6" borderId="39" xfId="0" applyNumberFormat="1" applyFont="1" applyFill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20" fontId="0" fillId="0" borderId="8" xfId="0" applyNumberFormat="1" applyBorder="1" applyAlignment="1" applyProtection="1">
      <alignment vertical="center"/>
      <protection locked="0" hidden="1"/>
    </xf>
    <xf numFmtId="0" fontId="7" fillId="0" borderId="15" xfId="0" applyFont="1" applyBorder="1" applyAlignment="1" applyProtection="1">
      <alignment horizontal="left" vertical="center"/>
      <protection hidden="1"/>
    </xf>
    <xf numFmtId="20" fontId="1" fillId="0" borderId="15" xfId="0" applyNumberFormat="1" applyFont="1" applyBorder="1" applyAlignment="1" applyProtection="1">
      <alignment vertical="center"/>
      <protection locked="0" hidden="1"/>
    </xf>
    <xf numFmtId="0" fontId="0" fillId="8" borderId="16" xfId="0" applyFill="1" applyBorder="1" applyAlignment="1" applyProtection="1">
      <alignment vertical="center"/>
      <protection hidden="1"/>
    </xf>
    <xf numFmtId="20" fontId="3" fillId="8" borderId="17" xfId="0" applyNumberFormat="1" applyFont="1" applyFill="1" applyBorder="1" applyAlignment="1" applyProtection="1">
      <alignment vertical="center"/>
      <protection hidden="1"/>
    </xf>
    <xf numFmtId="0" fontId="0" fillId="8" borderId="57" xfId="0" applyFill="1" applyBorder="1" applyAlignment="1" applyProtection="1">
      <alignment vertical="center"/>
      <protection hidden="1"/>
    </xf>
    <xf numFmtId="20" fontId="1" fillId="8" borderId="57" xfId="0" applyNumberFormat="1" applyFont="1" applyFill="1" applyBorder="1" applyAlignment="1" applyProtection="1">
      <alignment horizontal="right" vertical="center"/>
      <protection hidden="1"/>
    </xf>
    <xf numFmtId="0" fontId="9" fillId="3" borderId="45" xfId="0" applyFont="1" applyFill="1" applyBorder="1" applyAlignment="1" applyProtection="1">
      <alignment vertical="center"/>
      <protection hidden="1"/>
    </xf>
    <xf numFmtId="2" fontId="1" fillId="3" borderId="58" xfId="0" applyNumberFormat="1" applyFont="1" applyFill="1" applyBorder="1" applyAlignment="1" applyProtection="1">
      <alignment horizontal="center" vertical="center"/>
      <protection locked="0" hidden="1"/>
    </xf>
    <xf numFmtId="0" fontId="3" fillId="6" borderId="44" xfId="0" applyFont="1" applyFill="1" applyBorder="1" applyAlignment="1" applyProtection="1">
      <alignment horizontal="center" vertical="center"/>
      <protection hidden="1"/>
    </xf>
    <xf numFmtId="0" fontId="3" fillId="6" borderId="45" xfId="0" applyFont="1" applyFill="1" applyBorder="1" applyAlignment="1" applyProtection="1">
      <alignment horizontal="center" vertical="center"/>
      <protection hidden="1"/>
    </xf>
    <xf numFmtId="15" fontId="1" fillId="6" borderId="47" xfId="0" applyNumberFormat="1" applyFont="1" applyFill="1" applyBorder="1" applyAlignment="1" applyProtection="1">
      <alignment horizontal="center" vertical="center"/>
      <protection hidden="1"/>
    </xf>
    <xf numFmtId="15" fontId="1" fillId="6" borderId="48" xfId="0" applyNumberFormat="1" applyFont="1" applyFill="1" applyBorder="1" applyAlignment="1" applyProtection="1">
      <alignment horizontal="center" vertical="center"/>
      <protection hidden="1"/>
    </xf>
    <xf numFmtId="0" fontId="14" fillId="5" borderId="44" xfId="0" applyFont="1" applyFill="1" applyBorder="1" applyAlignment="1" applyProtection="1">
      <alignment vertical="center"/>
      <protection hidden="1"/>
    </xf>
    <xf numFmtId="0" fontId="14" fillId="5" borderId="46" xfId="0" applyFont="1" applyFill="1" applyBorder="1" applyAlignment="1" applyProtection="1">
      <alignment vertical="center"/>
      <protection hidden="1"/>
    </xf>
    <xf numFmtId="0" fontId="14" fillId="5" borderId="23" xfId="0" applyFont="1" applyFill="1" applyBorder="1" applyAlignment="1" applyProtection="1">
      <alignment vertical="center"/>
      <protection hidden="1"/>
    </xf>
    <xf numFmtId="0" fontId="15" fillId="5" borderId="45" xfId="0" applyFont="1" applyFill="1" applyBorder="1" applyAlignment="1" applyProtection="1">
      <alignment vertical="center"/>
      <protection hidden="1"/>
    </xf>
    <xf numFmtId="166" fontId="4" fillId="0" borderId="67" xfId="0" applyNumberFormat="1" applyFont="1" applyBorder="1" applyAlignment="1" applyProtection="1">
      <alignment horizontal="left" vertical="center"/>
      <protection locked="0" hidden="1"/>
    </xf>
    <xf numFmtId="0" fontId="15" fillId="5" borderId="0" xfId="0" applyFont="1" applyFill="1" applyBorder="1" applyAlignment="1" applyProtection="1">
      <alignment vertical="center"/>
      <protection hidden="1"/>
    </xf>
    <xf numFmtId="49" fontId="4" fillId="0" borderId="38" xfId="0" applyNumberFormat="1" applyFont="1" applyBorder="1" applyAlignment="1" applyProtection="1">
      <alignment horizontal="left" vertical="center"/>
      <protection locked="0" hidden="1"/>
    </xf>
    <xf numFmtId="0" fontId="14" fillId="5" borderId="0" xfId="0" applyFont="1" applyFill="1" applyBorder="1" applyAlignment="1" applyProtection="1">
      <alignment vertical="center"/>
      <protection hidden="1"/>
    </xf>
    <xf numFmtId="166" fontId="4" fillId="0" borderId="49" xfId="0" applyNumberFormat="1" applyFont="1" applyBorder="1" applyAlignment="1" applyProtection="1">
      <alignment horizontal="left" vertical="center"/>
      <protection locked="0" hidden="1"/>
    </xf>
    <xf numFmtId="0" fontId="14" fillId="5" borderId="48" xfId="0" applyFont="1" applyFill="1" applyBorder="1" applyAlignment="1" applyProtection="1">
      <alignment vertical="center"/>
      <protection hidden="1"/>
    </xf>
    <xf numFmtId="0" fontId="15" fillId="5" borderId="48" xfId="0" applyFont="1" applyFill="1" applyBorder="1" applyAlignment="1" applyProtection="1">
      <alignment vertical="center"/>
      <protection hidden="1"/>
    </xf>
    <xf numFmtId="166" fontId="4" fillId="0" borderId="55" xfId="0" applyNumberFormat="1" applyFont="1" applyBorder="1" applyAlignment="1" applyProtection="1">
      <alignment horizontal="left" vertical="center"/>
      <protection locked="0" hidden="1"/>
    </xf>
    <xf numFmtId="0" fontId="0" fillId="8" borderId="69" xfId="0" applyFill="1" applyBorder="1" applyAlignment="1" applyProtection="1">
      <alignment horizontal="left" indent="3"/>
      <protection hidden="1"/>
    </xf>
    <xf numFmtId="0" fontId="0" fillId="8" borderId="70" xfId="0" applyFill="1" applyBorder="1" applyProtection="1">
      <protection hidden="1"/>
    </xf>
    <xf numFmtId="0" fontId="0" fillId="8" borderId="71" xfId="0" applyFill="1" applyBorder="1" applyProtection="1">
      <protection hidden="1"/>
    </xf>
    <xf numFmtId="0" fontId="0" fillId="8" borderId="72" xfId="0" applyFill="1" applyBorder="1" applyAlignment="1" applyProtection="1">
      <alignment horizontal="left" indent="3"/>
      <protection hidden="1"/>
    </xf>
    <xf numFmtId="0" fontId="0" fillId="8" borderId="73" xfId="0" applyFill="1" applyBorder="1" applyProtection="1">
      <protection hidden="1"/>
    </xf>
    <xf numFmtId="0" fontId="18" fillId="5" borderId="72" xfId="0" applyFont="1" applyFill="1" applyBorder="1" applyAlignment="1" applyProtection="1">
      <alignment horizontal="left" indent="2"/>
      <protection hidden="1"/>
    </xf>
    <xf numFmtId="0" fontId="0" fillId="8" borderId="72" xfId="0" applyFill="1" applyBorder="1" applyProtection="1">
      <protection hidden="1"/>
    </xf>
    <xf numFmtId="0" fontId="13" fillId="5" borderId="72" xfId="0" applyFont="1" applyFill="1" applyBorder="1" applyAlignment="1" applyProtection="1">
      <alignment horizontal="left" indent="2"/>
      <protection hidden="1"/>
    </xf>
    <xf numFmtId="0" fontId="13" fillId="5" borderId="74" xfId="0" applyFont="1" applyFill="1" applyBorder="1" applyAlignment="1" applyProtection="1">
      <alignment horizontal="left" indent="2"/>
      <protection hidden="1"/>
    </xf>
    <xf numFmtId="0" fontId="13" fillId="5" borderId="75" xfId="0" applyFont="1" applyFill="1" applyBorder="1" applyProtection="1">
      <protection hidden="1"/>
    </xf>
    <xf numFmtId="0" fontId="13" fillId="5" borderId="76" xfId="0" applyFont="1" applyFill="1" applyBorder="1" applyAlignment="1" applyProtection="1">
      <alignment horizontal="right"/>
      <protection hidden="1"/>
    </xf>
    <xf numFmtId="166" fontId="4" fillId="0" borderId="77" xfId="0" applyNumberFormat="1" applyFont="1" applyFill="1" applyBorder="1" applyProtection="1">
      <protection hidden="1"/>
    </xf>
    <xf numFmtId="0" fontId="0" fillId="8" borderId="75" xfId="0" applyFill="1" applyBorder="1" applyProtection="1">
      <protection hidden="1"/>
    </xf>
    <xf numFmtId="0" fontId="0" fillId="8" borderId="78" xfId="0" applyFill="1" applyBorder="1" applyProtection="1">
      <protection hidden="1"/>
    </xf>
    <xf numFmtId="0" fontId="9" fillId="8" borderId="18" xfId="0" applyFont="1" applyFill="1" applyBorder="1" applyAlignment="1" applyProtection="1">
      <alignment vertical="center"/>
      <protection hidden="1"/>
    </xf>
    <xf numFmtId="0" fontId="9" fillId="8" borderId="8" xfId="0" applyFont="1" applyFill="1" applyBorder="1" applyAlignment="1" applyProtection="1">
      <alignment vertical="center"/>
      <protection hidden="1"/>
    </xf>
    <xf numFmtId="166" fontId="3" fillId="0" borderId="8" xfId="0" applyNumberFormat="1" applyFont="1" applyFill="1" applyBorder="1" applyAlignment="1" applyProtection="1">
      <alignment horizontal="right" vertical="center"/>
      <protection hidden="1"/>
    </xf>
    <xf numFmtId="0" fontId="9" fillId="6" borderId="19" xfId="0" applyFont="1" applyFill="1" applyBorder="1" applyAlignment="1" applyProtection="1">
      <alignment vertical="center"/>
      <protection hidden="1"/>
    </xf>
    <xf numFmtId="166" fontId="3" fillId="6" borderId="19" xfId="0" applyNumberFormat="1" applyFont="1" applyFill="1" applyBorder="1" applyAlignment="1" applyProtection="1">
      <alignment horizontal="right" vertical="center"/>
      <protection hidden="1"/>
    </xf>
    <xf numFmtId="166" fontId="3" fillId="8" borderId="18" xfId="0" applyNumberFormat="1" applyFont="1" applyFill="1" applyBorder="1" applyAlignment="1" applyProtection="1">
      <alignment horizontal="right"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16" fillId="5" borderId="8" xfId="0" applyFont="1" applyFill="1" applyBorder="1" applyProtection="1">
      <protection hidden="1"/>
    </xf>
    <xf numFmtId="0" fontId="4" fillId="5" borderId="8" xfId="0" applyFont="1" applyFill="1" applyBorder="1" applyProtection="1">
      <protection hidden="1"/>
    </xf>
    <xf numFmtId="0" fontId="4" fillId="0" borderId="8" xfId="0" applyFont="1" applyBorder="1" applyAlignment="1" applyProtection="1">
      <alignment vertical="center"/>
      <protection locked="0"/>
    </xf>
    <xf numFmtId="0" fontId="4" fillId="5" borderId="8" xfId="0" applyFont="1" applyFill="1" applyBorder="1" applyProtection="1">
      <protection locked="0" hidden="1"/>
    </xf>
    <xf numFmtId="0" fontId="0" fillId="0" borderId="8" xfId="0" applyFill="1" applyBorder="1" applyProtection="1">
      <protection locked="0" hidden="1"/>
    </xf>
    <xf numFmtId="15" fontId="4" fillId="6" borderId="8" xfId="0" applyNumberFormat="1" applyFont="1" applyFill="1" applyBorder="1" applyAlignment="1" applyProtection="1">
      <alignment horizontal="center" vertical="center"/>
      <protection locked="0" hidden="1"/>
    </xf>
    <xf numFmtId="0" fontId="0" fillId="5" borderId="82" xfId="0" applyFill="1" applyBorder="1" applyProtection="1">
      <protection hidden="1"/>
    </xf>
    <xf numFmtId="0" fontId="14" fillId="5" borderId="83" xfId="0" applyFont="1" applyFill="1" applyBorder="1" applyAlignment="1" applyProtection="1">
      <alignment vertical="center"/>
      <protection hidden="1"/>
    </xf>
    <xf numFmtId="0" fontId="0" fillId="0" borderId="20" xfId="0" applyBorder="1" applyProtection="1">
      <protection hidden="1"/>
    </xf>
    <xf numFmtId="0" fontId="17" fillId="0" borderId="21" xfId="0" applyFont="1" applyBorder="1" applyAlignment="1" applyProtection="1">
      <alignment horizontal="left" vertical="center"/>
      <protection hidden="1"/>
    </xf>
    <xf numFmtId="15" fontId="5" fillId="0" borderId="21" xfId="0" applyNumberFormat="1" applyFont="1" applyBorder="1" applyAlignment="1" applyProtection="1">
      <alignment wrapText="1"/>
      <protection hidden="1"/>
    </xf>
    <xf numFmtId="0" fontId="8" fillId="0" borderId="21" xfId="0" applyFont="1" applyBorder="1" applyProtection="1">
      <protection hidden="1"/>
    </xf>
    <xf numFmtId="0" fontId="5" fillId="0" borderId="21" xfId="0" applyFont="1" applyBorder="1" applyAlignment="1" applyProtection="1">
      <alignment horizontal="center"/>
      <protection hidden="1"/>
    </xf>
    <xf numFmtId="15" fontId="5" fillId="0" borderId="21" xfId="0" applyNumberFormat="1" applyFont="1" applyBorder="1" applyProtection="1">
      <protection hidden="1"/>
    </xf>
    <xf numFmtId="0" fontId="11" fillId="4" borderId="84" xfId="0" applyFont="1" applyFill="1" applyBorder="1" applyProtection="1">
      <protection hidden="1"/>
    </xf>
    <xf numFmtId="0" fontId="3" fillId="6" borderId="84" xfId="0" applyFont="1" applyFill="1" applyBorder="1" applyAlignment="1" applyProtection="1">
      <alignment horizontal="center" vertical="center"/>
      <protection hidden="1"/>
    </xf>
    <xf numFmtId="15" fontId="1" fillId="6" borderId="85" xfId="0" applyNumberFormat="1" applyFont="1" applyFill="1" applyBorder="1" applyAlignment="1" applyProtection="1">
      <alignment horizontal="center" vertical="center"/>
      <protection hidden="1"/>
    </xf>
    <xf numFmtId="20" fontId="1" fillId="0" borderId="86" xfId="0" applyNumberFormat="1" applyFont="1" applyBorder="1" applyAlignment="1" applyProtection="1">
      <alignment vertical="center"/>
      <protection locked="0" hidden="1"/>
    </xf>
    <xf numFmtId="0" fontId="4" fillId="0" borderId="87" xfId="0" applyFont="1" applyBorder="1" applyAlignment="1" applyProtection="1">
      <alignment vertical="center"/>
      <protection hidden="1"/>
    </xf>
    <xf numFmtId="20" fontId="1" fillId="0" borderId="88" xfId="0" applyNumberFormat="1" applyFont="1" applyBorder="1" applyAlignment="1" applyProtection="1">
      <alignment vertical="center"/>
      <protection locked="0" hidden="1"/>
    </xf>
    <xf numFmtId="0" fontId="0" fillId="0" borderId="23" xfId="0" applyBorder="1" applyAlignment="1" applyProtection="1">
      <alignment vertical="center"/>
      <protection hidden="1"/>
    </xf>
    <xf numFmtId="0" fontId="0" fillId="0" borderId="89" xfId="0" applyBorder="1" applyAlignment="1" applyProtection="1">
      <alignment vertical="center"/>
      <protection hidden="1"/>
    </xf>
    <xf numFmtId="20" fontId="3" fillId="8" borderId="29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20" fontId="1" fillId="0" borderId="90" xfId="0" applyNumberFormat="1" applyFont="1" applyBorder="1" applyAlignment="1" applyProtection="1">
      <alignment vertical="center"/>
      <protection locked="0" hidden="1"/>
    </xf>
    <xf numFmtId="0" fontId="4" fillId="6" borderId="91" xfId="0" applyFont="1" applyFill="1" applyBorder="1" applyAlignment="1" applyProtection="1">
      <alignment vertical="center"/>
      <protection hidden="1"/>
    </xf>
    <xf numFmtId="20" fontId="3" fillId="6" borderId="29" xfId="0" applyNumberFormat="1" applyFont="1" applyFill="1" applyBorder="1" applyAlignment="1" applyProtection="1">
      <alignment vertical="center"/>
      <protection hidden="1"/>
    </xf>
    <xf numFmtId="20" fontId="1" fillId="0" borderId="92" xfId="0" applyNumberFormat="1" applyFont="1" applyBorder="1" applyAlignment="1" applyProtection="1">
      <alignment vertical="center"/>
      <protection locked="0" hidden="1"/>
    </xf>
    <xf numFmtId="0" fontId="4" fillId="8" borderId="91" xfId="0" applyFont="1" applyFill="1" applyBorder="1" applyAlignment="1" applyProtection="1">
      <alignment vertical="center"/>
      <protection hidden="1"/>
    </xf>
    <xf numFmtId="20" fontId="3" fillId="8" borderId="93" xfId="0" applyNumberFormat="1" applyFont="1" applyFill="1" applyBorder="1" applyAlignment="1" applyProtection="1">
      <alignment vertical="center"/>
      <protection hidden="1"/>
    </xf>
    <xf numFmtId="0" fontId="4" fillId="8" borderId="94" xfId="0" applyFont="1" applyFill="1" applyBorder="1" applyAlignment="1" applyProtection="1">
      <alignment vertical="center"/>
      <protection hidden="1"/>
    </xf>
    <xf numFmtId="20" fontId="1" fillId="8" borderId="95" xfId="0" applyNumberFormat="1" applyFont="1" applyFill="1" applyBorder="1" applyAlignment="1" applyProtection="1">
      <alignment horizontal="right" vertical="center"/>
      <protection hidden="1"/>
    </xf>
    <xf numFmtId="0" fontId="4" fillId="3" borderId="96" xfId="0" applyFont="1" applyFill="1" applyBorder="1" applyAlignment="1" applyProtection="1">
      <alignment vertical="center"/>
      <protection hidden="1"/>
    </xf>
    <xf numFmtId="2" fontId="1" fillId="3" borderId="97" xfId="0" applyNumberFormat="1" applyFont="1" applyFill="1" applyBorder="1" applyAlignment="1" applyProtection="1">
      <alignment horizontal="center" vertical="center"/>
      <protection locked="0" hidden="1"/>
    </xf>
    <xf numFmtId="0" fontId="4" fillId="8" borderId="98" xfId="0" applyFont="1" applyFill="1" applyBorder="1" applyAlignment="1" applyProtection="1">
      <alignment vertical="center"/>
      <protection hidden="1"/>
    </xf>
    <xf numFmtId="166" fontId="3" fillId="8" borderId="99" xfId="0" applyNumberFormat="1" applyFont="1" applyFill="1" applyBorder="1" applyAlignment="1" applyProtection="1">
      <alignment horizontal="right" vertical="center"/>
      <protection hidden="1"/>
    </xf>
    <xf numFmtId="0" fontId="4" fillId="8" borderId="100" xfId="0" applyFont="1" applyFill="1" applyBorder="1" applyAlignment="1" applyProtection="1">
      <alignment vertical="center"/>
      <protection hidden="1"/>
    </xf>
    <xf numFmtId="166" fontId="3" fillId="0" borderId="88" xfId="0" applyNumberFormat="1" applyFont="1" applyFill="1" applyBorder="1" applyAlignment="1" applyProtection="1">
      <alignment horizontal="right" vertical="center"/>
      <protection hidden="1"/>
    </xf>
    <xf numFmtId="0" fontId="4" fillId="6" borderId="101" xfId="0" applyFont="1" applyFill="1" applyBorder="1" applyAlignment="1" applyProtection="1">
      <alignment vertical="center"/>
      <protection hidden="1"/>
    </xf>
    <xf numFmtId="166" fontId="3" fillId="6" borderId="102" xfId="0" applyNumberFormat="1" applyFont="1" applyFill="1" applyBorder="1" applyAlignment="1" applyProtection="1">
      <alignment horizontal="right" vertical="center"/>
      <protection hidden="1"/>
    </xf>
    <xf numFmtId="0" fontId="0" fillId="0" borderId="103" xfId="0" applyBorder="1" applyProtection="1">
      <protection hidden="1"/>
    </xf>
    <xf numFmtId="0" fontId="0" fillId="0" borderId="28" xfId="0" applyBorder="1" applyProtection="1">
      <protection hidden="1"/>
    </xf>
    <xf numFmtId="0" fontId="3" fillId="6" borderId="46" xfId="0" applyFont="1" applyFill="1" applyBorder="1" applyAlignment="1" applyProtection="1">
      <alignment horizontal="center" vertical="center"/>
      <protection hidden="1"/>
    </xf>
    <xf numFmtId="0" fontId="3" fillId="6" borderId="24" xfId="0" applyFont="1" applyFill="1" applyBorder="1" applyAlignment="1" applyProtection="1">
      <alignment horizontal="center" vertical="center"/>
      <protection hidden="1"/>
    </xf>
    <xf numFmtId="0" fontId="14" fillId="5" borderId="20" xfId="0" applyFont="1" applyFill="1" applyBorder="1" applyAlignment="1" applyProtection="1">
      <alignment vertical="center"/>
      <protection hidden="1"/>
    </xf>
    <xf numFmtId="15" fontId="4" fillId="6" borderId="14" xfId="0" applyNumberFormat="1" applyFont="1" applyFill="1" applyBorder="1" applyAlignment="1" applyProtection="1">
      <alignment horizontal="center" vertical="center"/>
      <protection locked="0" hidden="1"/>
    </xf>
    <xf numFmtId="0" fontId="16" fillId="5" borderId="14" xfId="0" applyFont="1" applyFill="1" applyBorder="1" applyProtection="1">
      <protection hidden="1"/>
    </xf>
    <xf numFmtId="0" fontId="4" fillId="5" borderId="14" xfId="0" applyFont="1" applyFill="1" applyBorder="1" applyProtection="1">
      <protection hidden="1"/>
    </xf>
    <xf numFmtId="0" fontId="0" fillId="5" borderId="104" xfId="0" applyFill="1" applyBorder="1" applyProtection="1">
      <protection hidden="1"/>
    </xf>
    <xf numFmtId="0" fontId="14" fillId="5" borderId="105" xfId="0" applyFont="1" applyFill="1" applyBorder="1" applyAlignment="1" applyProtection="1">
      <alignment vertical="center"/>
      <protection hidden="1"/>
    </xf>
    <xf numFmtId="0" fontId="15" fillId="5" borderId="21" xfId="0" applyFont="1" applyFill="1" applyBorder="1" applyAlignment="1" applyProtection="1">
      <alignment vertical="center"/>
      <protection hidden="1"/>
    </xf>
    <xf numFmtId="166" fontId="4" fillId="0" borderId="106" xfId="0" applyNumberFormat="1" applyFont="1" applyBorder="1" applyAlignment="1" applyProtection="1">
      <alignment horizontal="left" vertical="center"/>
      <protection locked="0" hidden="1"/>
    </xf>
    <xf numFmtId="0" fontId="12" fillId="4" borderId="21" xfId="0" applyFont="1" applyFill="1" applyBorder="1" applyProtection="1">
      <protection hidden="1"/>
    </xf>
    <xf numFmtId="0" fontId="11" fillId="4" borderId="22" xfId="0" applyFont="1" applyFill="1" applyBorder="1" applyProtection="1">
      <protection hidden="1"/>
    </xf>
    <xf numFmtId="0" fontId="14" fillId="5" borderId="28" xfId="0" applyFont="1" applyFill="1" applyBorder="1" applyAlignment="1" applyProtection="1">
      <alignment vertical="center"/>
      <protection hidden="1"/>
    </xf>
    <xf numFmtId="0" fontId="14" fillId="5" borderId="12" xfId="0" applyFont="1" applyFill="1" applyBorder="1" applyAlignment="1" applyProtection="1">
      <alignment vertical="center"/>
      <protection hidden="1"/>
    </xf>
    <xf numFmtId="0" fontId="15" fillId="5" borderId="12" xfId="0" applyFont="1" applyFill="1" applyBorder="1" applyAlignment="1" applyProtection="1">
      <alignment vertical="center"/>
      <protection hidden="1"/>
    </xf>
    <xf numFmtId="166" fontId="4" fillId="0" borderId="110" xfId="0" applyNumberFormat="1" applyFont="1" applyBorder="1" applyAlignment="1" applyProtection="1">
      <alignment horizontal="left" vertical="center"/>
      <protection locked="0" hidden="1"/>
    </xf>
    <xf numFmtId="15" fontId="14" fillId="5" borderId="45" xfId="0" applyNumberFormat="1" applyFont="1" applyFill="1" applyBorder="1" applyAlignment="1" applyProtection="1">
      <alignment horizontal="center"/>
      <protection hidden="1"/>
    </xf>
    <xf numFmtId="0" fontId="14" fillId="5" borderId="45" xfId="0" applyFont="1" applyFill="1" applyBorder="1" applyProtection="1">
      <protection hidden="1"/>
    </xf>
    <xf numFmtId="2" fontId="14" fillId="5" borderId="45" xfId="0" applyNumberFormat="1" applyFont="1" applyFill="1" applyBorder="1" applyProtection="1">
      <protection hidden="1"/>
    </xf>
    <xf numFmtId="0" fontId="15" fillId="5" borderId="56" xfId="0" applyFont="1" applyFill="1" applyBorder="1" applyProtection="1">
      <protection hidden="1"/>
    </xf>
    <xf numFmtId="0" fontId="15" fillId="5" borderId="5" xfId="0" applyFont="1" applyFill="1" applyBorder="1" applyProtection="1">
      <protection hidden="1"/>
    </xf>
    <xf numFmtId="165" fontId="14" fillId="5" borderId="0" xfId="0" applyNumberFormat="1" applyFont="1" applyFill="1" applyBorder="1" applyProtection="1">
      <protection hidden="1"/>
    </xf>
    <xf numFmtId="0" fontId="15" fillId="5" borderId="53" xfId="0" applyFont="1" applyFill="1" applyBorder="1" applyProtection="1">
      <protection hidden="1"/>
    </xf>
    <xf numFmtId="20" fontId="1" fillId="0" borderId="64" xfId="0" applyNumberFormat="1" applyFont="1" applyFill="1" applyBorder="1" applyProtection="1">
      <protection hidden="1"/>
    </xf>
    <xf numFmtId="20" fontId="1" fillId="0" borderId="65" xfId="0" applyNumberFormat="1" applyFont="1" applyFill="1" applyBorder="1" applyProtection="1">
      <protection hidden="1"/>
    </xf>
    <xf numFmtId="20" fontId="1" fillId="0" borderId="66" xfId="0" applyNumberFormat="1" applyFont="1" applyFill="1" applyBorder="1" applyProtection="1">
      <protection hidden="1"/>
    </xf>
    <xf numFmtId="0" fontId="14" fillId="5" borderId="4" xfId="0" applyFont="1" applyFill="1" applyBorder="1" applyProtection="1">
      <protection hidden="1"/>
    </xf>
    <xf numFmtId="0" fontId="4" fillId="8" borderId="7" xfId="0" applyFont="1" applyFill="1" applyBorder="1" applyProtection="1">
      <protection hidden="1"/>
    </xf>
    <xf numFmtId="20" fontId="3" fillId="8" borderId="11" xfId="0" applyNumberFormat="1" applyFont="1" applyFill="1" applyBorder="1" applyProtection="1">
      <protection hidden="1"/>
    </xf>
    <xf numFmtId="20" fontId="3" fillId="8" borderId="12" xfId="0" applyNumberFormat="1" applyFont="1" applyFill="1" applyBorder="1" applyProtection="1">
      <protection hidden="1"/>
    </xf>
    <xf numFmtId="166" fontId="1" fillId="8" borderId="25" xfId="0" applyNumberFormat="1" applyFont="1" applyFill="1" applyBorder="1" applyProtection="1">
      <protection hidden="1"/>
    </xf>
    <xf numFmtId="166" fontId="1" fillId="8" borderId="54" xfId="0" applyNumberFormat="1" applyFont="1" applyFill="1" applyBorder="1" applyProtection="1">
      <protection hidden="1"/>
    </xf>
    <xf numFmtId="0" fontId="0" fillId="0" borderId="111" xfId="0" applyBorder="1" applyProtection="1">
      <protection hidden="1"/>
    </xf>
    <xf numFmtId="0" fontId="4" fillId="0" borderId="8" xfId="0" applyFont="1" applyFill="1" applyBorder="1" applyProtection="1">
      <protection locked="0" hidden="1"/>
    </xf>
    <xf numFmtId="0" fontId="13" fillId="5" borderId="8" xfId="0" applyFont="1" applyFill="1" applyBorder="1" applyAlignment="1" applyProtection="1">
      <alignment horizontal="right"/>
      <protection hidden="1"/>
    </xf>
    <xf numFmtId="0" fontId="0" fillId="0" borderId="0" xfId="0" applyProtection="1">
      <protection locked="0"/>
    </xf>
    <xf numFmtId="0" fontId="2" fillId="0" borderId="23" xfId="1" applyFont="1" applyFill="1" applyBorder="1" applyAlignment="1" applyProtection="1">
      <alignment horizontal="left" indent="4"/>
      <protection hidden="1"/>
    </xf>
    <xf numFmtId="0" fontId="2" fillId="0" borderId="0" xfId="1" applyFont="1" applyFill="1" applyBorder="1" applyAlignment="1" applyProtection="1">
      <alignment horizontal="left" indent="4"/>
      <protection hidden="1"/>
    </xf>
    <xf numFmtId="0" fontId="2" fillId="0" borderId="24" xfId="1" applyFont="1" applyFill="1" applyBorder="1" applyAlignment="1" applyProtection="1">
      <alignment horizontal="left" indent="4"/>
      <protection hidden="1"/>
    </xf>
    <xf numFmtId="0" fontId="2" fillId="0" borderId="23" xfId="1" applyFill="1" applyBorder="1" applyAlignment="1" applyProtection="1">
      <alignment horizontal="left" indent="4"/>
      <protection hidden="1"/>
    </xf>
    <xf numFmtId="0" fontId="2" fillId="0" borderId="0" xfId="1" applyFill="1" applyBorder="1" applyAlignment="1" applyProtection="1">
      <alignment horizontal="left" indent="4"/>
      <protection hidden="1"/>
    </xf>
    <xf numFmtId="0" fontId="2" fillId="0" borderId="24" xfId="1" applyFill="1" applyBorder="1" applyAlignment="1" applyProtection="1">
      <alignment horizontal="left" indent="4"/>
      <protection hidden="1"/>
    </xf>
    <xf numFmtId="0" fontId="2" fillId="0" borderId="68" xfId="1" applyFill="1" applyBorder="1" applyAlignment="1" applyProtection="1">
      <alignment horizontal="left" indent="4"/>
      <protection hidden="1"/>
    </xf>
    <xf numFmtId="0" fontId="2" fillId="0" borderId="48" xfId="1" applyFill="1" applyBorder="1" applyAlignment="1" applyProtection="1">
      <alignment horizontal="left" indent="4"/>
      <protection hidden="1"/>
    </xf>
    <xf numFmtId="0" fontId="2" fillId="0" borderId="85" xfId="1" applyFill="1" applyBorder="1" applyAlignment="1" applyProtection="1">
      <alignment horizontal="left" indent="4"/>
      <protection hidden="1"/>
    </xf>
    <xf numFmtId="2" fontId="4" fillId="8" borderId="70" xfId="0" applyNumberFormat="1" applyFont="1" applyFill="1" applyBorder="1" applyAlignment="1" applyProtection="1">
      <alignment horizontal="center"/>
      <protection hidden="1"/>
    </xf>
    <xf numFmtId="0" fontId="4" fillId="0" borderId="79" xfId="0" applyFont="1" applyBorder="1" applyAlignment="1" applyProtection="1">
      <alignment horizontal="left" vertical="center"/>
      <protection locked="0" hidden="1"/>
    </xf>
    <xf numFmtId="0" fontId="4" fillId="0" borderId="80" xfId="0" applyFont="1" applyBorder="1" applyAlignment="1" applyProtection="1">
      <alignment horizontal="left" vertical="center"/>
      <protection locked="0" hidden="1"/>
    </xf>
    <xf numFmtId="0" fontId="4" fillId="0" borderId="81" xfId="0" applyFont="1" applyBorder="1" applyAlignment="1" applyProtection="1">
      <alignment horizontal="left" vertical="center"/>
      <protection locked="0" hidden="1"/>
    </xf>
    <xf numFmtId="0" fontId="14" fillId="0" borderId="0" xfId="0" applyFont="1" applyFill="1" applyBorder="1" applyAlignment="1" applyProtection="1">
      <alignment horizontal="left"/>
      <protection hidden="1"/>
    </xf>
    <xf numFmtId="165" fontId="14" fillId="0" borderId="0" xfId="0" applyNumberFormat="1" applyFont="1" applyFill="1" applyBorder="1" applyAlignment="1" applyProtection="1">
      <alignment horizontal="left"/>
      <protection hidden="1"/>
    </xf>
    <xf numFmtId="0" fontId="14" fillId="0" borderId="48" xfId="0" applyFont="1" applyFill="1" applyBorder="1" applyAlignment="1" applyProtection="1">
      <alignment horizontal="left"/>
      <protection hidden="1"/>
    </xf>
    <xf numFmtId="0" fontId="2" fillId="0" borderId="28" xfId="1" applyFill="1" applyBorder="1" applyAlignment="1" applyProtection="1">
      <alignment horizontal="left" indent="4"/>
      <protection hidden="1"/>
    </xf>
    <xf numFmtId="0" fontId="2" fillId="0" borderId="12" xfId="1" applyFill="1" applyBorder="1" applyAlignment="1" applyProtection="1">
      <alignment horizontal="left" indent="4"/>
      <protection hidden="1"/>
    </xf>
    <xf numFmtId="0" fontId="2" fillId="0" borderId="29" xfId="1" applyFill="1" applyBorder="1" applyAlignment="1" applyProtection="1">
      <alignment horizontal="left" indent="4"/>
      <protection hidden="1"/>
    </xf>
    <xf numFmtId="0" fontId="4" fillId="0" borderId="107" xfId="0" applyFont="1" applyBorder="1" applyAlignment="1" applyProtection="1">
      <alignment horizontal="left" vertical="center"/>
      <protection locked="0" hidden="1"/>
    </xf>
    <xf numFmtId="0" fontId="4" fillId="0" borderId="108" xfId="0" applyFont="1" applyBorder="1" applyAlignment="1" applyProtection="1">
      <alignment horizontal="left" vertical="center"/>
      <protection locked="0" hidden="1"/>
    </xf>
    <xf numFmtId="0" fontId="4" fillId="0" borderId="109" xfId="0" applyFont="1" applyBorder="1" applyAlignment="1" applyProtection="1">
      <alignment horizontal="left" vertical="center"/>
      <protection locked="0" hidden="1"/>
    </xf>
    <xf numFmtId="0" fontId="13" fillId="5" borderId="44" xfId="0" applyFont="1" applyFill="1" applyBorder="1" applyProtection="1">
      <protection hidden="1"/>
    </xf>
    <xf numFmtId="15" fontId="13" fillId="5" borderId="45" xfId="0" applyNumberFormat="1" applyFont="1" applyFill="1" applyBorder="1" applyAlignment="1" applyProtection="1">
      <alignment horizontal="center"/>
      <protection hidden="1"/>
    </xf>
    <xf numFmtId="0" fontId="19" fillId="5" borderId="45" xfId="0" applyFont="1" applyFill="1" applyBorder="1" applyProtection="1">
      <protection hidden="1"/>
    </xf>
    <xf numFmtId="0" fontId="13" fillId="5" borderId="45" xfId="0" applyFont="1" applyFill="1" applyBorder="1" applyProtection="1">
      <protection hidden="1"/>
    </xf>
    <xf numFmtId="0" fontId="18" fillId="5" borderId="45" xfId="0" applyFont="1" applyFill="1" applyBorder="1" applyProtection="1">
      <protection hidden="1"/>
    </xf>
    <xf numFmtId="2" fontId="13" fillId="5" borderId="45" xfId="0" applyNumberFormat="1" applyFont="1" applyFill="1" applyBorder="1" applyProtection="1">
      <protection hidden="1"/>
    </xf>
    <xf numFmtId="0" fontId="18" fillId="5" borderId="56" xfId="0" applyFont="1" applyFill="1" applyBorder="1" applyProtection="1">
      <protection hidden="1"/>
    </xf>
    <xf numFmtId="0" fontId="13" fillId="5" borderId="46" xfId="0" applyFont="1" applyFill="1" applyBorder="1" applyProtection="1">
      <protection hidden="1"/>
    </xf>
    <xf numFmtId="0" fontId="13" fillId="5" borderId="0" xfId="0" applyFont="1" applyFill="1" applyBorder="1" applyProtection="1">
      <protection hidden="1"/>
    </xf>
    <xf numFmtId="0" fontId="18" fillId="5" borderId="5" xfId="0" applyFont="1" applyFill="1" applyBorder="1" applyProtection="1">
      <protection hidden="1"/>
    </xf>
    <xf numFmtId="0" fontId="13" fillId="5" borderId="23" xfId="0" applyFont="1" applyFill="1" applyBorder="1" applyProtection="1">
      <protection hidden="1"/>
    </xf>
    <xf numFmtId="165" fontId="13" fillId="5" borderId="0" xfId="0" applyNumberFormat="1" applyFont="1" applyFill="1" applyBorder="1" applyProtection="1">
      <protection hidden="1"/>
    </xf>
    <xf numFmtId="0" fontId="13" fillId="5" borderId="48" xfId="0" applyFont="1" applyFill="1" applyBorder="1" applyProtection="1">
      <protection hidden="1"/>
    </xf>
    <xf numFmtId="0" fontId="18" fillId="5" borderId="48" xfId="0" applyFont="1" applyFill="1" applyBorder="1" applyProtection="1">
      <protection hidden="1"/>
    </xf>
    <xf numFmtId="0" fontId="18" fillId="5" borderId="53" xfId="0" applyFont="1" applyFill="1" applyBorder="1" applyProtection="1">
      <protection hidden="1"/>
    </xf>
    <xf numFmtId="0" fontId="0" fillId="9" borderId="0" xfId="0" applyFill="1"/>
    <xf numFmtId="20" fontId="1" fillId="9" borderId="64" xfId="0" applyNumberFormat="1" applyFont="1" applyFill="1" applyBorder="1" applyProtection="1">
      <protection hidden="1"/>
    </xf>
    <xf numFmtId="20" fontId="1" fillId="9" borderId="65" xfId="0" applyNumberFormat="1" applyFont="1" applyFill="1" applyBorder="1" applyProtection="1">
      <protection hidden="1"/>
    </xf>
    <xf numFmtId="20" fontId="1" fillId="9" borderId="66" xfId="0" applyNumberFormat="1" applyFont="1" applyFill="1" applyBorder="1" applyProtection="1">
      <protection hidden="1"/>
    </xf>
    <xf numFmtId="0" fontId="13" fillId="5" borderId="4" xfId="0" applyFont="1" applyFill="1" applyBorder="1" applyProtection="1">
      <protection hidden="1"/>
    </xf>
    <xf numFmtId="0" fontId="13" fillId="5" borderId="0" xfId="0" applyFont="1" applyFill="1" applyBorder="1" applyAlignment="1" applyProtection="1">
      <alignment horizontal="left"/>
      <protection hidden="1"/>
    </xf>
    <xf numFmtId="0" fontId="18" fillId="5" borderId="61" xfId="0" applyFont="1" applyFill="1" applyBorder="1" applyProtection="1">
      <protection hidden="1"/>
    </xf>
    <xf numFmtId="166" fontId="4" fillId="8" borderId="25" xfId="0" applyNumberFormat="1" applyFont="1" applyFill="1" applyBorder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7D1CC"/>
      <color rgb="FF51247A"/>
      <color rgb="FFD9AC6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45</xdr:row>
      <xdr:rowOff>19050</xdr:rowOff>
    </xdr:from>
    <xdr:to>
      <xdr:col>1</xdr:col>
      <xdr:colOff>845998</xdr:colOff>
      <xdr:row>51</xdr:row>
      <xdr:rowOff>34290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28575" y="7581900"/>
          <a:ext cx="1427023" cy="10820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11853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12877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13901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14925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18568" name="Picture 4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19591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20616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21640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22664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23688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3662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24712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25736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26760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27784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28808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29832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17544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3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288530"/>
          <a:ext cx="119634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4685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5709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6733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7757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8781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9805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30480</xdr:rowOff>
    </xdr:from>
    <xdr:to>
      <xdr:col>1</xdr:col>
      <xdr:colOff>632460</xdr:colOff>
      <xdr:row>51</xdr:row>
      <xdr:rowOff>7620</xdr:rowOff>
    </xdr:to>
    <xdr:pic>
      <xdr:nvPicPr>
        <xdr:cNvPr id="10829" name="Picture 2" descr="UQ_bw_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4676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817423</xdr:colOff>
      <xdr:row>5</xdr:row>
      <xdr:rowOff>139065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1"/>
        <a:stretch/>
      </xdr:blipFill>
      <xdr:spPr>
        <a:xfrm>
          <a:off x="0" y="0"/>
          <a:ext cx="1427023" cy="1082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0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1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2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3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13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4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5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15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6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16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7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8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18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9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19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0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20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1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21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2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22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3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23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4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24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5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25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6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26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7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27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7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8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9.xml"/><Relationship Id="rId3" Type="http://schemas.openxmlformats.org/officeDocument/2006/relationships/hyperlink" Target="http://www.uq.edu.au/current-staff/index.html?page=8380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https://myaurion.hr.uq.edu.au/" TargetMode="External"/><Relationship Id="rId1" Type="http://schemas.openxmlformats.org/officeDocument/2006/relationships/hyperlink" Target="http://www.uq.edu.au/hupp/contents/view.asp?s1=5" TargetMode="External"/><Relationship Id="rId6" Type="http://schemas.openxmlformats.org/officeDocument/2006/relationships/hyperlink" Target="https://ppl.app.uq.edu.au/content/5.55-working-hours-and-management-workloads-professional-staff" TargetMode="External"/><Relationship Id="rId5" Type="http://schemas.openxmlformats.org/officeDocument/2006/relationships/hyperlink" Target="https://ppl.app.uq.edu.au/content/5.60-leave" TargetMode="External"/><Relationship Id="rId4" Type="http://schemas.openxmlformats.org/officeDocument/2006/relationships/hyperlink" Target="http://www.uq.edu.au/current-staff/?page=114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S88"/>
  <sheetViews>
    <sheetView tabSelected="1" zoomScaleNormal="100" workbookViewId="0">
      <selection activeCell="M57" sqref="M57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124" t="s">
        <v>70</v>
      </c>
      <c r="D2" s="162">
        <v>42358</v>
      </c>
      <c r="E2" s="157" t="s">
        <v>71</v>
      </c>
      <c r="F2" s="158"/>
      <c r="G2" s="163"/>
      <c r="H2" s="164" t="s">
        <v>65</v>
      </c>
      <c r="I2" s="127"/>
      <c r="J2" s="127"/>
      <c r="K2" s="127"/>
      <c r="L2" s="128">
        <v>0</v>
      </c>
      <c r="M2" s="58"/>
      <c r="N2" s="59" t="s">
        <v>72</v>
      </c>
      <c r="O2" s="57"/>
      <c r="P2" s="171"/>
    </row>
    <row r="3" spans="1:17" ht="12.75" customHeight="1" x14ac:dyDescent="0.2">
      <c r="A3" s="61"/>
      <c r="B3" s="13"/>
      <c r="C3" s="125" t="s">
        <v>17</v>
      </c>
      <c r="D3" s="245" t="s">
        <v>87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">
        <v>84</v>
      </c>
      <c r="E4" s="160"/>
      <c r="F4" s="233" t="s">
        <v>85</v>
      </c>
      <c r="G4" s="232" t="s">
        <v>89</v>
      </c>
      <c r="H4" s="131" t="s">
        <v>64</v>
      </c>
      <c r="I4" s="131"/>
      <c r="J4" s="129"/>
      <c r="K4" s="129"/>
      <c r="L4" s="132"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125" t="s">
        <v>18</v>
      </c>
      <c r="D5" s="245" t="s">
        <v>88</v>
      </c>
      <c r="E5" s="246"/>
      <c r="F5" s="246"/>
      <c r="G5" s="247"/>
      <c r="H5" s="133" t="s">
        <v>69</v>
      </c>
      <c r="I5" s="133"/>
      <c r="J5" s="134"/>
      <c r="K5" s="134"/>
      <c r="L5" s="135" t="s">
        <v>81</v>
      </c>
      <c r="M5" s="241" t="s">
        <v>83</v>
      </c>
      <c r="N5" s="242"/>
      <c r="O5" s="242"/>
      <c r="P5" s="243"/>
    </row>
    <row r="6" spans="1:17" x14ac:dyDescent="0.2">
      <c r="A6" s="61"/>
      <c r="B6" s="14"/>
      <c r="C6" s="120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21" t="s">
        <v>6</v>
      </c>
      <c r="I6" s="121" t="s">
        <v>2</v>
      </c>
      <c r="J6" s="121" t="s">
        <v>3</v>
      </c>
      <c r="K6" s="121" t="s">
        <v>4</v>
      </c>
      <c r="L6" s="121" t="s">
        <v>0</v>
      </c>
      <c r="M6" s="121" t="s">
        <v>1</v>
      </c>
      <c r="N6" s="121" t="s">
        <v>5</v>
      </c>
      <c r="O6" s="121" t="s">
        <v>6</v>
      </c>
      <c r="P6" s="172" t="s">
        <v>2</v>
      </c>
    </row>
    <row r="7" spans="1:17" ht="13.5" thickBot="1" x14ac:dyDescent="0.25">
      <c r="A7" s="61"/>
      <c r="B7" s="14"/>
      <c r="C7" s="122">
        <f>D2</f>
        <v>42358</v>
      </c>
      <c r="D7" s="123">
        <f>$C$7+1</f>
        <v>42359</v>
      </c>
      <c r="E7" s="123">
        <f>$C$7+2</f>
        <v>42360</v>
      </c>
      <c r="F7" s="123">
        <f>$C$7+3</f>
        <v>42361</v>
      </c>
      <c r="G7" s="123">
        <f>$C$7+4</f>
        <v>42362</v>
      </c>
      <c r="H7" s="123">
        <f>$C$7+5</f>
        <v>42363</v>
      </c>
      <c r="I7" s="123">
        <f>$C$7+6</f>
        <v>42364</v>
      </c>
      <c r="J7" s="123">
        <f>$C$7+7</f>
        <v>42365</v>
      </c>
      <c r="K7" s="123">
        <f>$C$7+8</f>
        <v>42366</v>
      </c>
      <c r="L7" s="123">
        <f>$C$7+9</f>
        <v>42367</v>
      </c>
      <c r="M7" s="123">
        <f>$C$7+10</f>
        <v>42368</v>
      </c>
      <c r="N7" s="123">
        <f>$C$7+11</f>
        <v>42369</v>
      </c>
      <c r="O7" s="123">
        <f>$C$7+12</f>
        <v>42370</v>
      </c>
      <c r="P7" s="173">
        <f>$C$7+13</f>
        <v>42371</v>
      </c>
      <c r="Q7" s="1"/>
    </row>
    <row r="8" spans="1:17" ht="13.5" thickBot="1" x14ac:dyDescent="0.25">
      <c r="A8" s="126" t="s">
        <v>13</v>
      </c>
      <c r="B8" s="129"/>
      <c r="C8" s="99">
        <v>0</v>
      </c>
      <c r="D8" s="100">
        <v>0</v>
      </c>
      <c r="E8" s="100">
        <v>0.30208333333333331</v>
      </c>
      <c r="F8" s="100">
        <v>0.30208333333333331</v>
      </c>
      <c r="G8" s="100">
        <v>0.30208333333333331</v>
      </c>
      <c r="H8" s="100">
        <v>0.30208333333333331</v>
      </c>
      <c r="I8" s="100">
        <v>0.30208333333333331</v>
      </c>
      <c r="J8" s="100">
        <v>0</v>
      </c>
      <c r="K8" s="100">
        <v>0</v>
      </c>
      <c r="L8" s="100">
        <v>0.30208333333333331</v>
      </c>
      <c r="M8" s="100">
        <v>0.30208333333333331</v>
      </c>
      <c r="N8" s="100">
        <v>0.30208333333333331</v>
      </c>
      <c r="O8" s="100">
        <v>0.30208333333333331</v>
      </c>
      <c r="P8" s="174"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 t="s">
        <v>79</v>
      </c>
      <c r="F20" s="102" t="s">
        <v>79</v>
      </c>
      <c r="G20" s="102" t="s">
        <v>79</v>
      </c>
      <c r="H20" s="102" t="s">
        <v>79</v>
      </c>
      <c r="I20" s="102" t="s">
        <v>79</v>
      </c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>
        <v>0.30208333333333331</v>
      </c>
      <c r="H23" s="102">
        <v>0.30208333333333331</v>
      </c>
      <c r="I23" s="102"/>
      <c r="J23" s="102"/>
      <c r="K23" s="102"/>
      <c r="L23" s="102"/>
      <c r="M23" s="234"/>
      <c r="N23" s="102">
        <v>0.30208333333333331</v>
      </c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234"/>
      <c r="H24" s="234"/>
      <c r="I24" s="102">
        <v>0.30208333333333331</v>
      </c>
      <c r="J24" s="102"/>
      <c r="K24" s="102"/>
      <c r="L24" s="102">
        <v>0.30208333333333331</v>
      </c>
      <c r="M24" s="102">
        <v>0.30208333333333331</v>
      </c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0.30208333333333331</v>
      </c>
      <c r="H26" s="115">
        <f t="shared" si="3"/>
        <v>0.30208333333333331</v>
      </c>
      <c r="I26" s="115">
        <f t="shared" si="3"/>
        <v>0.30208333333333331</v>
      </c>
      <c r="J26" s="115">
        <f t="shared" si="3"/>
        <v>0</v>
      </c>
      <c r="K26" s="115">
        <f t="shared" si="3"/>
        <v>0</v>
      </c>
      <c r="L26" s="115">
        <f t="shared" si="3"/>
        <v>0.30208333333333331</v>
      </c>
      <c r="M26" s="115">
        <f t="shared" si="3"/>
        <v>0.30208333333333331</v>
      </c>
      <c r="N26" s="115">
        <f t="shared" si="3"/>
        <v>0.30208333333333331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 t="str">
        <f t="shared" si="4"/>
        <v>0:00</v>
      </c>
      <c r="H27" s="117" t="str">
        <f t="shared" si="4"/>
        <v>0:00</v>
      </c>
      <c r="I27" s="117" t="str">
        <f t="shared" si="4"/>
        <v>0:00</v>
      </c>
      <c r="J27" s="117" t="str">
        <f t="shared" si="4"/>
        <v>0:00</v>
      </c>
      <c r="K27" s="117" t="str">
        <f t="shared" si="4"/>
        <v>0:00</v>
      </c>
      <c r="L27" s="117" t="str">
        <f t="shared" si="4"/>
        <v>0:00</v>
      </c>
      <c r="M27" s="117" t="str">
        <f t="shared" si="4"/>
        <v>0:00</v>
      </c>
      <c r="N27" s="117" t="str">
        <f t="shared" si="4"/>
        <v>0:00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0.30208333333333331</v>
      </c>
      <c r="H29" s="155">
        <f t="shared" si="5"/>
        <v>0.30208333333333331</v>
      </c>
      <c r="I29" s="155">
        <f t="shared" si="5"/>
        <v>0.30208333333333331</v>
      </c>
      <c r="J29" s="155">
        <f t="shared" si="5"/>
        <v>0</v>
      </c>
      <c r="K29" s="155">
        <f t="shared" si="5"/>
        <v>0</v>
      </c>
      <c r="L29" s="155">
        <f t="shared" si="5"/>
        <v>0.30208333333333331</v>
      </c>
      <c r="M29" s="155">
        <f t="shared" si="5"/>
        <v>0.30208333333333331</v>
      </c>
      <c r="N29" s="155">
        <f t="shared" si="5"/>
        <v>0.30208333333333331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0</v>
      </c>
      <c r="D30" s="152">
        <f t="shared" ref="D30:P30" si="6">C32</f>
        <v>0</v>
      </c>
      <c r="E30" s="152">
        <f t="shared" si="6"/>
        <v>0</v>
      </c>
      <c r="F30" s="152">
        <f t="shared" si="6"/>
        <v>-0.30208333333333331</v>
      </c>
      <c r="G30" s="152">
        <f t="shared" si="6"/>
        <v>-0.60416666666666663</v>
      </c>
      <c r="H30" s="152">
        <f t="shared" si="6"/>
        <v>-0.60416666666666663</v>
      </c>
      <c r="I30" s="152">
        <f t="shared" si="6"/>
        <v>-0.60416666666666663</v>
      </c>
      <c r="J30" s="152">
        <f t="shared" si="6"/>
        <v>-0.60416666666666663</v>
      </c>
      <c r="K30" s="152">
        <f t="shared" si="6"/>
        <v>-0.60416666666666663</v>
      </c>
      <c r="L30" s="152">
        <f t="shared" si="6"/>
        <v>-0.60416666666666663</v>
      </c>
      <c r="M30" s="152">
        <f t="shared" si="6"/>
        <v>-0.60416666666666663</v>
      </c>
      <c r="N30" s="152">
        <f t="shared" si="6"/>
        <v>-0.60416666666666663</v>
      </c>
      <c r="O30" s="152">
        <f t="shared" si="6"/>
        <v>-0.60416666666666663</v>
      </c>
      <c r="P30" s="194">
        <f t="shared" si="6"/>
        <v>-0.90625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0</v>
      </c>
      <c r="H31" s="152">
        <f t="shared" si="7"/>
        <v>0</v>
      </c>
      <c r="I31" s="152">
        <f t="shared" si="7"/>
        <v>0</v>
      </c>
      <c r="J31" s="152">
        <f t="shared" si="7"/>
        <v>0</v>
      </c>
      <c r="K31" s="152">
        <f t="shared" si="7"/>
        <v>0</v>
      </c>
      <c r="L31" s="152">
        <f t="shared" si="7"/>
        <v>0</v>
      </c>
      <c r="M31" s="152">
        <f t="shared" si="7"/>
        <v>0</v>
      </c>
      <c r="N31" s="152">
        <f t="shared" si="7"/>
        <v>0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0</v>
      </c>
      <c r="D32" s="154">
        <f t="shared" si="8"/>
        <v>0</v>
      </c>
      <c r="E32" s="154">
        <f t="shared" si="8"/>
        <v>-0.30208333333333331</v>
      </c>
      <c r="F32" s="154">
        <f t="shared" si="8"/>
        <v>-0.60416666666666663</v>
      </c>
      <c r="G32" s="154">
        <f t="shared" si="8"/>
        <v>-0.60416666666666663</v>
      </c>
      <c r="H32" s="154">
        <f t="shared" si="8"/>
        <v>-0.60416666666666663</v>
      </c>
      <c r="I32" s="154">
        <f t="shared" si="8"/>
        <v>-0.60416666666666663</v>
      </c>
      <c r="J32" s="154">
        <f t="shared" si="8"/>
        <v>-0.60416666666666663</v>
      </c>
      <c r="K32" s="154">
        <f t="shared" si="8"/>
        <v>-0.60416666666666663</v>
      </c>
      <c r="L32" s="154">
        <f t="shared" si="8"/>
        <v>-0.60416666666666663</v>
      </c>
      <c r="M32" s="154">
        <f t="shared" si="8"/>
        <v>-0.60416666666666663</v>
      </c>
      <c r="N32" s="154">
        <f t="shared" si="8"/>
        <v>-0.60416666666666663</v>
      </c>
      <c r="O32" s="154">
        <f t="shared" si="8"/>
        <v>-0.90625</v>
      </c>
      <c r="P32" s="196">
        <f t="shared" si="8"/>
        <v>-1.2083333333333333</v>
      </c>
    </row>
    <row r="33" spans="1:19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9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9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9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0</v>
      </c>
      <c r="L36" s="94" t="s">
        <v>34</v>
      </c>
      <c r="M36" s="92" t="s">
        <v>9</v>
      </c>
      <c r="N36" s="98">
        <f>SUM(C20:P20)</f>
        <v>0</v>
      </c>
      <c r="O36" s="140"/>
      <c r="P36" s="27"/>
      <c r="S36" s="272"/>
    </row>
    <row r="37" spans="1:19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9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1.8124999999999998</v>
      </c>
      <c r="L38" s="92"/>
      <c r="M38" s="92" t="s">
        <v>11</v>
      </c>
      <c r="N38" s="98">
        <f>SUM(C22:P22)</f>
        <v>0</v>
      </c>
      <c r="O38" s="140"/>
      <c r="P38" s="27"/>
    </row>
    <row r="39" spans="1:19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9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0.90625</v>
      </c>
      <c r="O40" s="140"/>
      <c r="P40" s="27"/>
    </row>
    <row r="41" spans="1:19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-1.2083333333333337</v>
      </c>
      <c r="L41" s="92"/>
      <c r="M41" s="95" t="s">
        <v>75</v>
      </c>
      <c r="N41" s="98">
        <f>SUM(C27:P27)</f>
        <v>1.2083333333333333</v>
      </c>
      <c r="O41" s="140"/>
      <c r="P41" s="27"/>
    </row>
    <row r="42" spans="1:19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K77</f>
        <v>0</v>
      </c>
      <c r="L42" s="148"/>
      <c r="M42" s="148"/>
      <c r="N42" s="148"/>
      <c r="O42" s="149"/>
      <c r="P42" s="27"/>
    </row>
    <row r="43" spans="1:19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9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9" ht="13.5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9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9" x14ac:dyDescent="0.2">
      <c r="A47" s="12"/>
      <c r="B47" s="13"/>
      <c r="C47" s="257" t="s">
        <v>70</v>
      </c>
      <c r="D47" s="258">
        <f>D2</f>
        <v>42358</v>
      </c>
      <c r="E47" s="259" t="s">
        <v>71</v>
      </c>
      <c r="F47" s="260"/>
      <c r="G47" s="261"/>
      <c r="H47" s="261"/>
      <c r="I47" s="261"/>
      <c r="J47" s="262"/>
      <c r="K47" s="261"/>
      <c r="L47" s="261"/>
      <c r="M47" s="261"/>
      <c r="N47" s="261"/>
      <c r="O47" s="261"/>
      <c r="P47" s="263"/>
    </row>
    <row r="48" spans="1:19" x14ac:dyDescent="0.2">
      <c r="A48" s="12"/>
      <c r="B48" s="13"/>
      <c r="C48" s="264" t="s">
        <v>17</v>
      </c>
      <c r="D48" s="265" t="str">
        <f>D3</f>
        <v>Your Name Goes here</v>
      </c>
      <c r="E48" s="97"/>
      <c r="F48" s="97"/>
      <c r="G48" s="97"/>
      <c r="H48" s="97"/>
      <c r="I48" s="265"/>
      <c r="J48" s="97"/>
      <c r="K48" s="97"/>
      <c r="L48" s="97"/>
      <c r="M48" s="97"/>
      <c r="N48" s="97"/>
      <c r="O48" s="97"/>
      <c r="P48" s="266"/>
    </row>
    <row r="49" spans="1:17" x14ac:dyDescent="0.2">
      <c r="A49" s="12"/>
      <c r="B49" s="13"/>
      <c r="C49" s="267" t="s">
        <v>16</v>
      </c>
      <c r="D49" s="268" t="str">
        <f>D4</f>
        <v>Emp No</v>
      </c>
      <c r="E49" s="265"/>
      <c r="F49" s="97"/>
      <c r="G49" s="97"/>
      <c r="H49" s="268"/>
      <c r="I49" s="265"/>
      <c r="J49" s="265"/>
      <c r="K49" s="265"/>
      <c r="L49" s="97"/>
      <c r="M49" s="97"/>
      <c r="N49" s="97"/>
      <c r="O49" s="97"/>
      <c r="P49" s="266"/>
    </row>
    <row r="50" spans="1:17" ht="13.5" thickBot="1" x14ac:dyDescent="0.25">
      <c r="A50" s="12"/>
      <c r="B50" s="13"/>
      <c r="C50" s="264" t="s">
        <v>18</v>
      </c>
      <c r="D50" s="269" t="str">
        <f>D5</f>
        <v>Your Unit Name goes here</v>
      </c>
      <c r="E50" s="269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42358</v>
      </c>
      <c r="D52" s="89">
        <f>$C$7+1</f>
        <v>42359</v>
      </c>
      <c r="E52" s="89">
        <f>$C$7+2</f>
        <v>42360</v>
      </c>
      <c r="F52" s="89">
        <f>$C$7+3</f>
        <v>42361</v>
      </c>
      <c r="G52" s="89">
        <f>$C$7+4</f>
        <v>42362</v>
      </c>
      <c r="H52" s="89">
        <f>$C$7+5</f>
        <v>42363</v>
      </c>
      <c r="I52" s="89">
        <f>$C$7+6</f>
        <v>42364</v>
      </c>
      <c r="J52" s="89">
        <f>$C$7+7</f>
        <v>42365</v>
      </c>
      <c r="K52" s="89">
        <f>$C$7+8</f>
        <v>42366</v>
      </c>
      <c r="L52" s="89">
        <f>$C$7+9</f>
        <v>42367</v>
      </c>
      <c r="M52" s="89">
        <f>$C$7+10</f>
        <v>42368</v>
      </c>
      <c r="N52" s="89">
        <f>$C$7+11</f>
        <v>42369</v>
      </c>
      <c r="O52" s="89">
        <f>$C$7+12</f>
        <v>42370</v>
      </c>
      <c r="P52" s="90">
        <f>$C$7+13</f>
        <v>42371</v>
      </c>
      <c r="Q52" s="1"/>
    </row>
    <row r="53" spans="1:17" ht="13.5" thickBot="1" x14ac:dyDescent="0.25">
      <c r="A53" s="126" t="s">
        <v>13</v>
      </c>
      <c r="B53" s="129"/>
      <c r="C53" s="273">
        <f>C8</f>
        <v>0</v>
      </c>
      <c r="D53" s="274">
        <f t="shared" ref="D53:P53" si="9">D8</f>
        <v>0</v>
      </c>
      <c r="E53" s="274">
        <f t="shared" si="9"/>
        <v>0.30208333333333331</v>
      </c>
      <c r="F53" s="274">
        <f t="shared" si="9"/>
        <v>0.30208333333333331</v>
      </c>
      <c r="G53" s="274">
        <f t="shared" si="9"/>
        <v>0.30208333333333331</v>
      </c>
      <c r="H53" s="274">
        <f t="shared" si="9"/>
        <v>0.30208333333333331</v>
      </c>
      <c r="I53" s="274">
        <f t="shared" si="9"/>
        <v>0.30208333333333331</v>
      </c>
      <c r="J53" s="274">
        <f t="shared" si="9"/>
        <v>0</v>
      </c>
      <c r="K53" s="274">
        <f t="shared" si="9"/>
        <v>0</v>
      </c>
      <c r="L53" s="274">
        <f t="shared" si="9"/>
        <v>0.30208333333333331</v>
      </c>
      <c r="M53" s="274">
        <f t="shared" si="9"/>
        <v>0.30208333333333331</v>
      </c>
      <c r="N53" s="274">
        <f t="shared" si="9"/>
        <v>0.30208333333333331</v>
      </c>
      <c r="O53" s="274">
        <f t="shared" si="9"/>
        <v>0.30208333333333331</v>
      </c>
      <c r="P53" s="275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9" t="s">
        <v>42</v>
      </c>
      <c r="B55" s="20" t="s">
        <v>7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2">
        <v>0</v>
      </c>
    </row>
    <row r="56" spans="1:17" x14ac:dyDescent="0.2">
      <c r="A56" s="16" t="s">
        <v>43</v>
      </c>
      <c r="B56" s="20" t="s">
        <v>8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2"/>
      <c r="B57" s="20" t="s">
        <v>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</row>
    <row r="58" spans="1:17" x14ac:dyDescent="0.2">
      <c r="A58" s="12"/>
      <c r="B58" s="20" t="s">
        <v>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ht="13.5" thickBot="1" x14ac:dyDescent="0.25">
      <c r="A59" s="45"/>
      <c r="B59" s="226" t="s">
        <v>19</v>
      </c>
      <c r="C59" s="227">
        <f t="shared" ref="C59:P59" si="11">(C56-C55)+(C58-C57)</f>
        <v>0</v>
      </c>
      <c r="D59" s="228">
        <f t="shared" si="11"/>
        <v>0</v>
      </c>
      <c r="E59" s="228">
        <f t="shared" si="11"/>
        <v>0</v>
      </c>
      <c r="F59" s="228">
        <f t="shared" si="11"/>
        <v>0</v>
      </c>
      <c r="G59" s="228">
        <f t="shared" si="11"/>
        <v>0</v>
      </c>
      <c r="H59" s="228">
        <f t="shared" si="11"/>
        <v>0</v>
      </c>
      <c r="I59" s="228">
        <f t="shared" si="11"/>
        <v>0</v>
      </c>
      <c r="J59" s="228">
        <f t="shared" si="11"/>
        <v>0</v>
      </c>
      <c r="K59" s="228">
        <f t="shared" si="11"/>
        <v>0</v>
      </c>
      <c r="L59" s="228">
        <f t="shared" si="11"/>
        <v>0</v>
      </c>
      <c r="M59" s="228">
        <f t="shared" si="11"/>
        <v>0</v>
      </c>
      <c r="N59" s="228">
        <f t="shared" si="11"/>
        <v>0</v>
      </c>
      <c r="O59" s="228">
        <f t="shared" si="11"/>
        <v>0</v>
      </c>
      <c r="P59" s="93">
        <f t="shared" si="11"/>
        <v>0</v>
      </c>
    </row>
    <row r="60" spans="1:17" x14ac:dyDescent="0.2">
      <c r="A60" s="12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6"/>
    </row>
    <row r="61" spans="1:17" x14ac:dyDescent="0.2">
      <c r="A61" s="19" t="s">
        <v>53</v>
      </c>
      <c r="B61" s="62"/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9">
        <v>0</v>
      </c>
    </row>
    <row r="62" spans="1:17" x14ac:dyDescent="0.2">
      <c r="A62" s="63" t="s">
        <v>58</v>
      </c>
      <c r="B62" s="64"/>
      <c r="C62" s="68">
        <f t="shared" ref="C62:P62" si="12">(C59-C61)</f>
        <v>0</v>
      </c>
      <c r="D62" s="68">
        <f t="shared" si="12"/>
        <v>0</v>
      </c>
      <c r="E62" s="68">
        <f t="shared" si="12"/>
        <v>0</v>
      </c>
      <c r="F62" s="68">
        <f t="shared" si="12"/>
        <v>0</v>
      </c>
      <c r="G62" s="68">
        <f t="shared" si="12"/>
        <v>0</v>
      </c>
      <c r="H62" s="68">
        <f t="shared" si="12"/>
        <v>0</v>
      </c>
      <c r="I62" s="68">
        <f t="shared" si="12"/>
        <v>0</v>
      </c>
      <c r="J62" s="68">
        <f t="shared" si="12"/>
        <v>0</v>
      </c>
      <c r="K62" s="68">
        <f t="shared" si="12"/>
        <v>0</v>
      </c>
      <c r="L62" s="68">
        <f t="shared" si="12"/>
        <v>0</v>
      </c>
      <c r="M62" s="68">
        <f t="shared" si="12"/>
        <v>0</v>
      </c>
      <c r="N62" s="68">
        <f t="shared" si="12"/>
        <v>0</v>
      </c>
      <c r="O62" s="68">
        <f t="shared" si="12"/>
        <v>0</v>
      </c>
      <c r="P62" s="69">
        <f t="shared" si="12"/>
        <v>0</v>
      </c>
    </row>
    <row r="63" spans="1:17" x14ac:dyDescent="0.2">
      <c r="A63" s="12"/>
      <c r="B63" s="13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1"/>
    </row>
    <row r="64" spans="1:17" x14ac:dyDescent="0.2">
      <c r="A64" s="276" t="s">
        <v>59</v>
      </c>
      <c r="B64" s="277"/>
      <c r="C64" s="278"/>
      <c r="D64" s="278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3"/>
    </row>
    <row r="65" spans="1:16" x14ac:dyDescent="0.2">
      <c r="A65" s="66" t="s">
        <v>47</v>
      </c>
      <c r="B65" s="47" t="s">
        <v>44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5"/>
    </row>
    <row r="66" spans="1:16" x14ac:dyDescent="0.2">
      <c r="A66" s="67" t="s">
        <v>48</v>
      </c>
      <c r="B66" s="48" t="s">
        <v>45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49</v>
      </c>
      <c r="B67" s="48" t="s">
        <v>46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6"/>
    </row>
    <row r="68" spans="1:16" x14ac:dyDescent="0.2">
      <c r="A68" s="63" t="s">
        <v>78</v>
      </c>
      <c r="B68" s="49"/>
      <c r="C68" s="229">
        <f t="shared" ref="C68:P68" si="13">(C65*1.5)+(C66*2)+(C67*2.5)</f>
        <v>0</v>
      </c>
      <c r="D68" s="229">
        <f t="shared" si="13"/>
        <v>0</v>
      </c>
      <c r="E68" s="229">
        <f t="shared" si="13"/>
        <v>0</v>
      </c>
      <c r="F68" s="229">
        <f t="shared" si="13"/>
        <v>0</v>
      </c>
      <c r="G68" s="229">
        <f t="shared" si="13"/>
        <v>0</v>
      </c>
      <c r="H68" s="229">
        <f t="shared" si="13"/>
        <v>0</v>
      </c>
      <c r="I68" s="229">
        <f t="shared" si="13"/>
        <v>0</v>
      </c>
      <c r="J68" s="229">
        <f t="shared" si="13"/>
        <v>0</v>
      </c>
      <c r="K68" s="229">
        <f t="shared" si="13"/>
        <v>0</v>
      </c>
      <c r="L68" s="229">
        <f t="shared" si="13"/>
        <v>0</v>
      </c>
      <c r="M68" s="229">
        <f t="shared" si="13"/>
        <v>0</v>
      </c>
      <c r="N68" s="229">
        <f t="shared" si="13"/>
        <v>0</v>
      </c>
      <c r="O68" s="229">
        <f t="shared" si="13"/>
        <v>0</v>
      </c>
      <c r="P68" s="230">
        <f t="shared" si="13"/>
        <v>0</v>
      </c>
    </row>
    <row r="69" spans="1:16" x14ac:dyDescent="0.2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</row>
    <row r="70" spans="1:16" ht="13.5" thickBot="1" x14ac:dyDescent="0.25">
      <c r="A70" s="12"/>
      <c r="B70" s="4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x14ac:dyDescent="0.2">
      <c r="A71" s="12"/>
      <c r="B71" s="13"/>
      <c r="C71" s="13"/>
      <c r="D71" s="13"/>
      <c r="E71" s="13"/>
      <c r="F71" s="28"/>
      <c r="G71" s="13"/>
      <c r="H71" s="23"/>
      <c r="I71" s="24"/>
      <c r="J71" s="24"/>
      <c r="K71" s="24"/>
      <c r="L71" s="25"/>
      <c r="M71" s="13"/>
      <c r="N71" s="13"/>
      <c r="O71" s="13"/>
      <c r="P71" s="15"/>
    </row>
    <row r="72" spans="1:16" x14ac:dyDescent="0.2">
      <c r="A72" s="29" t="s">
        <v>29</v>
      </c>
      <c r="B72" s="30"/>
      <c r="C72" s="30"/>
      <c r="D72" s="30"/>
      <c r="E72" s="30"/>
      <c r="F72" s="13" t="s">
        <v>30</v>
      </c>
      <c r="G72" s="13"/>
      <c r="H72" s="41" t="s">
        <v>74</v>
      </c>
      <c r="I72" s="13"/>
      <c r="J72" s="13"/>
      <c r="K72" s="14"/>
      <c r="L72" s="27"/>
      <c r="M72" s="13"/>
      <c r="N72" s="13"/>
      <c r="O72" s="13"/>
      <c r="P72" s="15"/>
    </row>
    <row r="73" spans="1:16" x14ac:dyDescent="0.2">
      <c r="A73" s="12" t="s">
        <v>56</v>
      </c>
      <c r="B73" s="13"/>
      <c r="C73" s="13"/>
      <c r="D73" s="13"/>
      <c r="E73" s="13"/>
      <c r="F73" s="13"/>
      <c r="G73" s="13"/>
      <c r="H73" s="26"/>
      <c r="I73" s="13"/>
      <c r="J73" s="13"/>
      <c r="K73" s="13"/>
      <c r="L73" s="27"/>
      <c r="M73" s="13"/>
      <c r="N73" s="13"/>
      <c r="O73" s="13"/>
      <c r="P73" s="15"/>
    </row>
    <row r="74" spans="1:16" x14ac:dyDescent="0.2">
      <c r="A74" s="12"/>
      <c r="B74" s="13"/>
      <c r="C74" s="13"/>
      <c r="D74" s="13"/>
      <c r="E74" s="13"/>
      <c r="F74" s="13"/>
      <c r="G74" s="13"/>
      <c r="H74" s="31" t="s">
        <v>52</v>
      </c>
      <c r="I74" s="13"/>
      <c r="J74" s="13"/>
      <c r="K74" s="279">
        <f>L4</f>
        <v>0</v>
      </c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54</v>
      </c>
      <c r="I75" s="13"/>
      <c r="J75" s="13"/>
      <c r="K75" s="279">
        <f>SUM(C68:P68)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28"/>
      <c r="G76" s="13"/>
      <c r="H76" s="31" t="s">
        <v>55</v>
      </c>
      <c r="I76" s="13"/>
      <c r="J76" s="13"/>
      <c r="K76" s="279">
        <f>N39</f>
        <v>0</v>
      </c>
      <c r="L76" s="27"/>
      <c r="M76" s="13"/>
      <c r="N76" s="13"/>
      <c r="O76" s="13"/>
      <c r="P76" s="15"/>
    </row>
    <row r="77" spans="1:16" x14ac:dyDescent="0.2">
      <c r="A77" s="29" t="s">
        <v>57</v>
      </c>
      <c r="B77" s="30"/>
      <c r="C77" s="30"/>
      <c r="D77" s="30"/>
      <c r="E77" s="30"/>
      <c r="F77" s="30" t="s">
        <v>30</v>
      </c>
      <c r="G77" s="13"/>
      <c r="H77" s="31" t="s">
        <v>50</v>
      </c>
      <c r="I77" s="13"/>
      <c r="J77" s="13"/>
      <c r="K77" s="279">
        <f>K74+K75-K76</f>
        <v>0</v>
      </c>
      <c r="L77" s="27"/>
      <c r="M77" s="13"/>
      <c r="N77" s="13"/>
      <c r="O77" s="13"/>
      <c r="P77" s="15"/>
    </row>
    <row r="78" spans="1:16" x14ac:dyDescent="0.2">
      <c r="A78" s="12" t="s">
        <v>39</v>
      </c>
      <c r="B78" s="13"/>
      <c r="C78" s="13"/>
      <c r="D78" s="13"/>
      <c r="E78" s="13"/>
      <c r="F78" s="13"/>
      <c r="G78" s="13"/>
      <c r="H78" s="26"/>
      <c r="I78" s="13"/>
      <c r="J78" s="13"/>
      <c r="K78" s="52"/>
      <c r="L78" s="27"/>
      <c r="M78" s="13"/>
      <c r="N78" s="13"/>
      <c r="O78" s="13"/>
      <c r="P78" s="15"/>
    </row>
    <row r="79" spans="1:16" x14ac:dyDescent="0.2">
      <c r="A79" s="12"/>
      <c r="B79" s="13"/>
      <c r="C79" s="13"/>
      <c r="D79" s="13"/>
      <c r="E79" s="13"/>
      <c r="F79" s="13"/>
      <c r="G79" s="13"/>
      <c r="H79" s="53" t="s">
        <v>60</v>
      </c>
      <c r="I79" s="13"/>
      <c r="J79" s="13"/>
      <c r="K79" s="279">
        <f>SUM(C61:P61)</f>
        <v>0</v>
      </c>
      <c r="L79" s="27"/>
      <c r="M79" s="13"/>
      <c r="N79" s="13"/>
      <c r="O79" s="13"/>
      <c r="P79" s="15"/>
    </row>
    <row r="80" spans="1:16" ht="13.5" thickBot="1" x14ac:dyDescent="0.25">
      <c r="A80" s="12"/>
      <c r="B80" s="13"/>
      <c r="C80" s="13"/>
      <c r="D80" s="13"/>
      <c r="E80" s="13"/>
      <c r="F80" s="13"/>
      <c r="G80" s="13"/>
      <c r="H80" s="34"/>
      <c r="I80" s="35"/>
      <c r="J80" s="35"/>
      <c r="K80" s="35"/>
      <c r="L80" s="36"/>
      <c r="M80" s="13"/>
      <c r="N80" s="13"/>
      <c r="O80" s="13"/>
      <c r="P80" s="15"/>
    </row>
    <row r="81" spans="1:16" ht="13.5" thickBot="1" x14ac:dyDescent="0.2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9"/>
    </row>
    <row r="82" spans="1:16" ht="13.5" thickTop="1" x14ac:dyDescent="0.2"/>
    <row r="84" spans="1:16" x14ac:dyDescent="0.2">
      <c r="C84" s="54"/>
      <c r="D84" s="55"/>
    </row>
    <row r="85" spans="1:16" x14ac:dyDescent="0.2"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</sheetData>
  <sheetProtection algorithmName="SHA-512" hashValue="Twz9CIrvUIhUkDoL0eXxO2CoSdbGeeB8+Sw5zIAIQ3Gy/R+oqE8Q1goqIO8BihkO7z2xYdeuN2c5aLOZVh1v/A==" saltValue="1tmeRPVPT5WXaBY0KHu56Q==" spinCount="100000" sheet="1" objects="1" scenarios="1"/>
  <mergeCells count="6">
    <mergeCell ref="M3:P3"/>
    <mergeCell ref="M4:P4"/>
    <mergeCell ref="M5:P5"/>
    <mergeCell ref="J34:M34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 '11Apr-24Apr'!D2,14)</f>
        <v>42484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+'11Apr-24Apr'!K41</f>
        <v>-24.46875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+'11Apr-24Apr'!D3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+'11Apr-24Apr'!D4</f>
        <v>Emp No</v>
      </c>
      <c r="E4" s="160"/>
      <c r="F4" s="233" t="s">
        <v>85</v>
      </c>
      <c r="G4" s="161" t="str">
        <f>'11Apr-24Apr'!G4</f>
        <v>Aur No.</v>
      </c>
      <c r="H4" s="131" t="s">
        <v>64</v>
      </c>
      <c r="I4" s="131"/>
      <c r="J4" s="129"/>
      <c r="K4" s="129"/>
      <c r="L4" s="132">
        <f>'11Apr-24Apr'!K78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+'11Apr-24Apr'!D5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'11Apr-24Apr'!L5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42484</v>
      </c>
      <c r="D7" s="123">
        <f>$C$7+1</f>
        <v>42485</v>
      </c>
      <c r="E7" s="123">
        <f>$C$7+2</f>
        <v>42486</v>
      </c>
      <c r="F7" s="123">
        <f>$C$7+3</f>
        <v>42487</v>
      </c>
      <c r="G7" s="123">
        <f>$C$7+4</f>
        <v>42488</v>
      </c>
      <c r="H7" s="123">
        <f>$C$7+5</f>
        <v>42489</v>
      </c>
      <c r="I7" s="123">
        <f>$C$7+6</f>
        <v>42490</v>
      </c>
      <c r="J7" s="123">
        <f>$C$7+7</f>
        <v>42491</v>
      </c>
      <c r="K7" s="123">
        <f>$C$7+8</f>
        <v>42492</v>
      </c>
      <c r="L7" s="123">
        <f>$C$7+9</f>
        <v>42493</v>
      </c>
      <c r="M7" s="123">
        <f>$C$7+10</f>
        <v>42494</v>
      </c>
      <c r="N7" s="123">
        <f>$C$7+11</f>
        <v>42495</v>
      </c>
      <c r="O7" s="123">
        <f>$C$7+12</f>
        <v>42496</v>
      </c>
      <c r="P7" s="173">
        <f>$C$7+13</f>
        <v>42497</v>
      </c>
      <c r="Q7" s="1"/>
    </row>
    <row r="8" spans="1:17" ht="13.5" thickBot="1" x14ac:dyDescent="0.25">
      <c r="A8" s="126" t="s">
        <v>13</v>
      </c>
      <c r="B8" s="129"/>
      <c r="C8" s="99">
        <f>'11Apr-24Apr'!C8</f>
        <v>0</v>
      </c>
      <c r="D8" s="100">
        <f>'11Apr-24Apr'!D8</f>
        <v>0</v>
      </c>
      <c r="E8" s="100">
        <f>'11Apr-24Apr'!E8</f>
        <v>0.30208333333333331</v>
      </c>
      <c r="F8" s="100">
        <f>'11Apr-24Apr'!F8</f>
        <v>0.30208333333333331</v>
      </c>
      <c r="G8" s="100">
        <f>'11Apr-24Apr'!G8</f>
        <v>0.30208333333333331</v>
      </c>
      <c r="H8" s="100">
        <f>'11Apr-24Apr'!H8</f>
        <v>0.30208333333333331</v>
      </c>
      <c r="I8" s="100">
        <f>'11Apr-24Apr'!I8</f>
        <v>0.30208333333333331</v>
      </c>
      <c r="J8" s="100">
        <f>'11Apr-24Apr'!J8</f>
        <v>0</v>
      </c>
      <c r="K8" s="100">
        <f>'11Apr-24Apr'!K8</f>
        <v>0</v>
      </c>
      <c r="L8" s="100">
        <f>'11Apr-24Apr'!L8</f>
        <v>0.30208333333333331</v>
      </c>
      <c r="M8" s="100">
        <f>'11Apr-24Apr'!M8</f>
        <v>0.30208333333333331</v>
      </c>
      <c r="N8" s="100">
        <f>'11Apr-24Apr'!N8</f>
        <v>0.30208333333333331</v>
      </c>
      <c r="O8" s="100">
        <f>'11Apr-24Apr'!O8</f>
        <v>0.30208333333333331</v>
      </c>
      <c r="P8" s="174">
        <f>'11Apr-24Apr'!P8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>
        <v>0.30208333333333331</v>
      </c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0.30208333333333331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 t="str">
        <f t="shared" si="4"/>
        <v>0:00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0.30208333333333331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-24.46875</v>
      </c>
      <c r="D30" s="152">
        <f t="shared" ref="D30:P30" si="6">C32</f>
        <v>-24.46875</v>
      </c>
      <c r="E30" s="152">
        <f t="shared" si="6"/>
        <v>-24.46875</v>
      </c>
      <c r="F30" s="152">
        <f t="shared" si="6"/>
        <v>-24.770833333333332</v>
      </c>
      <c r="G30" s="152">
        <f t="shared" si="6"/>
        <v>-25.072916666666664</v>
      </c>
      <c r="H30" s="152">
        <f t="shared" si="6"/>
        <v>-25.374999999999996</v>
      </c>
      <c r="I30" s="152">
        <f t="shared" si="6"/>
        <v>-25.677083333333329</v>
      </c>
      <c r="J30" s="152">
        <f t="shared" si="6"/>
        <v>-25.979166666666661</v>
      </c>
      <c r="K30" s="152">
        <f t="shared" si="6"/>
        <v>-25.979166666666661</v>
      </c>
      <c r="L30" s="152">
        <f t="shared" si="6"/>
        <v>-25.979166666666661</v>
      </c>
      <c r="M30" s="152">
        <f t="shared" si="6"/>
        <v>-25.979166666666661</v>
      </c>
      <c r="N30" s="152">
        <f t="shared" si="6"/>
        <v>-26.281249999999993</v>
      </c>
      <c r="O30" s="152">
        <f t="shared" si="6"/>
        <v>-26.583333333333325</v>
      </c>
      <c r="P30" s="194">
        <f t="shared" si="6"/>
        <v>-26.885416666666657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0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-24.46875</v>
      </c>
      <c r="D32" s="154">
        <f t="shared" si="8"/>
        <v>-24.46875</v>
      </c>
      <c r="E32" s="154">
        <f t="shared" si="8"/>
        <v>-24.770833333333332</v>
      </c>
      <c r="F32" s="154">
        <f t="shared" si="8"/>
        <v>-25.072916666666664</v>
      </c>
      <c r="G32" s="154">
        <f t="shared" si="8"/>
        <v>-25.374999999999996</v>
      </c>
      <c r="H32" s="154">
        <f t="shared" si="8"/>
        <v>-25.677083333333329</v>
      </c>
      <c r="I32" s="154">
        <f t="shared" si="8"/>
        <v>-25.979166666666661</v>
      </c>
      <c r="J32" s="154">
        <f t="shared" si="8"/>
        <v>-25.979166666666661</v>
      </c>
      <c r="K32" s="154">
        <f t="shared" si="8"/>
        <v>-25.979166666666661</v>
      </c>
      <c r="L32" s="154">
        <f t="shared" si="8"/>
        <v>-25.979166666666661</v>
      </c>
      <c r="M32" s="154">
        <f t="shared" si="8"/>
        <v>-26.281249999999993</v>
      </c>
      <c r="N32" s="154">
        <f t="shared" si="8"/>
        <v>-26.583333333333325</v>
      </c>
      <c r="O32" s="154">
        <f t="shared" si="8"/>
        <v>-26.885416666666657</v>
      </c>
      <c r="P32" s="196">
        <f t="shared" si="8"/>
        <v>-27.187499999999989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-24.46875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0.30208333333333331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-27.1875</v>
      </c>
      <c r="L41" s="92"/>
      <c r="M41" s="95" t="s">
        <v>75</v>
      </c>
      <c r="N41" s="98">
        <f>SUM(C27:P27)</f>
        <v>2.71875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42484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42484</v>
      </c>
      <c r="D52" s="89">
        <f>$C$7+1</f>
        <v>42485</v>
      </c>
      <c r="E52" s="89">
        <f>$C$7+2</f>
        <v>42486</v>
      </c>
      <c r="F52" s="89">
        <f>$C$7+3</f>
        <v>42487</v>
      </c>
      <c r="G52" s="89">
        <f>$C$7+4</f>
        <v>42488</v>
      </c>
      <c r="H52" s="89">
        <f>$C$7+5</f>
        <v>42489</v>
      </c>
      <c r="I52" s="89">
        <f>$C$7+6</f>
        <v>42490</v>
      </c>
      <c r="J52" s="89">
        <f>$C$7+7</f>
        <v>42491</v>
      </c>
      <c r="K52" s="89">
        <f>$C$7+8</f>
        <v>42492</v>
      </c>
      <c r="L52" s="89">
        <f>$C$7+9</f>
        <v>42493</v>
      </c>
      <c r="M52" s="89">
        <f>$C$7+10</f>
        <v>42494</v>
      </c>
      <c r="N52" s="89">
        <f>$C$7+11</f>
        <v>42495</v>
      </c>
      <c r="O52" s="89">
        <f>$C$7+12</f>
        <v>42496</v>
      </c>
      <c r="P52" s="90">
        <f>$C$7+13</f>
        <v>42497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P8ZYu8KP015IdKLbeWpUFALA3zwraDWrjwNqsT+2gXnHNyXIobrivwV8k1wQQBP8/DT7aLGMKKdmQKAiR5UBzA==" saltValue="eFlnxFMzE89mgFK1Z2Nktw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phoneticPr fontId="0" type="noConversion"/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SUM('26Apr-8May'!D2,14)</f>
        <v>42498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+'26Apr-8May'!K41</f>
        <v>-27.1875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+'26Apr-8May'!D3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+'26Apr-8May'!D4</f>
        <v>Emp No</v>
      </c>
      <c r="E4" s="160"/>
      <c r="F4" s="233" t="s">
        <v>85</v>
      </c>
      <c r="G4" s="161" t="str">
        <f>'26Apr-8May'!G4</f>
        <v>Aur No.</v>
      </c>
      <c r="H4" s="131" t="s">
        <v>64</v>
      </c>
      <c r="I4" s="131"/>
      <c r="J4" s="129"/>
      <c r="K4" s="129"/>
      <c r="L4" s="132">
        <f>'26Apr-8May'!K78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+'26Apr-8May'!D5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'26Apr-8May'!L5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42498</v>
      </c>
      <c r="D7" s="123">
        <f>$C$7+1</f>
        <v>42499</v>
      </c>
      <c r="E7" s="123">
        <f>$C$7+2</f>
        <v>42500</v>
      </c>
      <c r="F7" s="123">
        <f>$C$7+3</f>
        <v>42501</v>
      </c>
      <c r="G7" s="123">
        <f>$C$7+4</f>
        <v>42502</v>
      </c>
      <c r="H7" s="123">
        <f>$C$7+5</f>
        <v>42503</v>
      </c>
      <c r="I7" s="123">
        <f>$C$7+6</f>
        <v>42504</v>
      </c>
      <c r="J7" s="123">
        <f>$C$7+7</f>
        <v>42505</v>
      </c>
      <c r="K7" s="123">
        <f>$C$7+8</f>
        <v>42506</v>
      </c>
      <c r="L7" s="123">
        <f>$C$7+9</f>
        <v>42507</v>
      </c>
      <c r="M7" s="123">
        <f>$C$7+10</f>
        <v>42508</v>
      </c>
      <c r="N7" s="123">
        <f>$C$7+11</f>
        <v>42509</v>
      </c>
      <c r="O7" s="123">
        <f>$C$7+12</f>
        <v>42510</v>
      </c>
      <c r="P7" s="173">
        <f>$C$7+13</f>
        <v>42511</v>
      </c>
      <c r="Q7" s="1"/>
    </row>
    <row r="8" spans="1:17" ht="13.5" thickBot="1" x14ac:dyDescent="0.25">
      <c r="A8" s="126" t="s">
        <v>13</v>
      </c>
      <c r="B8" s="129"/>
      <c r="C8" s="99">
        <f>'26Apr-8May'!C8</f>
        <v>0</v>
      </c>
      <c r="D8" s="100">
        <f>'26Apr-8May'!D8</f>
        <v>0</v>
      </c>
      <c r="E8" s="100">
        <f>'26Apr-8May'!E8</f>
        <v>0.30208333333333331</v>
      </c>
      <c r="F8" s="100">
        <f>'26Apr-8May'!F8</f>
        <v>0.30208333333333331</v>
      </c>
      <c r="G8" s="100">
        <f>'26Apr-8May'!G8</f>
        <v>0.30208333333333331</v>
      </c>
      <c r="H8" s="100">
        <f>'26Apr-8May'!H8</f>
        <v>0.30208333333333331</v>
      </c>
      <c r="I8" s="100">
        <f>'26Apr-8May'!I8</f>
        <v>0.30208333333333331</v>
      </c>
      <c r="J8" s="100">
        <f>'26Apr-8May'!J8</f>
        <v>0</v>
      </c>
      <c r="K8" s="100">
        <f>'26Apr-8May'!K8</f>
        <v>0</v>
      </c>
      <c r="L8" s="100">
        <f>'26Apr-8May'!L8</f>
        <v>0.30208333333333331</v>
      </c>
      <c r="M8" s="100">
        <f>'26Apr-8May'!M8</f>
        <v>0.30208333333333331</v>
      </c>
      <c r="N8" s="100">
        <f>'26Apr-8May'!N8</f>
        <v>0.30208333333333331</v>
      </c>
      <c r="O8" s="100">
        <f>'26Apr-8May'!O8</f>
        <v>0.30208333333333331</v>
      </c>
      <c r="P8" s="174">
        <f>'26Apr-8May'!P8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 t="s">
        <v>79</v>
      </c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-27.1875</v>
      </c>
      <c r="D30" s="152">
        <f t="shared" ref="D30:P30" si="6">C32</f>
        <v>-27.1875</v>
      </c>
      <c r="E30" s="152">
        <f t="shared" si="6"/>
        <v>-27.1875</v>
      </c>
      <c r="F30" s="152">
        <f t="shared" si="6"/>
        <v>-27.489583333333332</v>
      </c>
      <c r="G30" s="152">
        <f t="shared" si="6"/>
        <v>-27.791666666666664</v>
      </c>
      <c r="H30" s="152">
        <f t="shared" si="6"/>
        <v>-28.093749999999996</v>
      </c>
      <c r="I30" s="152">
        <f t="shared" si="6"/>
        <v>-28.395833333333329</v>
      </c>
      <c r="J30" s="152">
        <f t="shared" si="6"/>
        <v>-28.697916666666661</v>
      </c>
      <c r="K30" s="152">
        <f t="shared" si="6"/>
        <v>-28.697916666666661</v>
      </c>
      <c r="L30" s="152">
        <f t="shared" si="6"/>
        <v>-28.697916666666661</v>
      </c>
      <c r="M30" s="152">
        <f t="shared" si="6"/>
        <v>-28.999999999999993</v>
      </c>
      <c r="N30" s="152">
        <f t="shared" si="6"/>
        <v>-29.302083333333325</v>
      </c>
      <c r="O30" s="152">
        <f t="shared" si="6"/>
        <v>-29.604166666666657</v>
      </c>
      <c r="P30" s="194">
        <f t="shared" si="6"/>
        <v>-29.906249999999989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-27.1875</v>
      </c>
      <c r="D32" s="154">
        <f t="shared" si="8"/>
        <v>-27.1875</v>
      </c>
      <c r="E32" s="154">
        <f t="shared" si="8"/>
        <v>-27.489583333333332</v>
      </c>
      <c r="F32" s="154">
        <f t="shared" si="8"/>
        <v>-27.791666666666664</v>
      </c>
      <c r="G32" s="154">
        <f t="shared" si="8"/>
        <v>-28.093749999999996</v>
      </c>
      <c r="H32" s="154">
        <f t="shared" si="8"/>
        <v>-28.395833333333329</v>
      </c>
      <c r="I32" s="154">
        <f t="shared" si="8"/>
        <v>-28.697916666666661</v>
      </c>
      <c r="J32" s="154">
        <f t="shared" si="8"/>
        <v>-28.697916666666661</v>
      </c>
      <c r="K32" s="154">
        <f t="shared" si="8"/>
        <v>-28.697916666666661</v>
      </c>
      <c r="L32" s="154">
        <f t="shared" si="8"/>
        <v>-28.999999999999993</v>
      </c>
      <c r="M32" s="154">
        <f t="shared" si="8"/>
        <v>-29.302083333333325</v>
      </c>
      <c r="N32" s="154">
        <f t="shared" si="8"/>
        <v>-29.604166666666657</v>
      </c>
      <c r="O32" s="154">
        <f t="shared" si="8"/>
        <v>-29.906249999999989</v>
      </c>
      <c r="P32" s="196">
        <f t="shared" si="8"/>
        <v>-30.208333333333321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-27.1875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-30.208333333333332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42498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42498</v>
      </c>
      <c r="D52" s="89">
        <f>$C$7+1</f>
        <v>42499</v>
      </c>
      <c r="E52" s="89">
        <f>$C$7+2</f>
        <v>42500</v>
      </c>
      <c r="F52" s="89">
        <f>$C$7+3</f>
        <v>42501</v>
      </c>
      <c r="G52" s="89">
        <f>$C$7+4</f>
        <v>42502</v>
      </c>
      <c r="H52" s="89">
        <f>$C$7+5</f>
        <v>42503</v>
      </c>
      <c r="I52" s="89">
        <f>$C$7+6</f>
        <v>42504</v>
      </c>
      <c r="J52" s="89">
        <f>$C$7+7</f>
        <v>42505</v>
      </c>
      <c r="K52" s="89">
        <f>$C$7+8</f>
        <v>42506</v>
      </c>
      <c r="L52" s="89">
        <f>$C$7+9</f>
        <v>42507</v>
      </c>
      <c r="M52" s="89">
        <f>$C$7+10</f>
        <v>42508</v>
      </c>
      <c r="N52" s="89">
        <f>$C$7+11</f>
        <v>42509</v>
      </c>
      <c r="O52" s="89">
        <f>$C$7+12</f>
        <v>42510</v>
      </c>
      <c r="P52" s="90">
        <f>$C$7+13</f>
        <v>42511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aCj0XEnBcSIUjHZ9sV7XaPbbTFPosyo2G0PvB/BySAw0trDBoJcJEg23gwdEw0FCW3A5xi8LuHakYztcXRIrcw==" saltValue="yuOkLbTGdIxLRbdXNsxjcw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phoneticPr fontId="0" type="noConversion"/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SUM('9May-22May'!D2,14)</f>
        <v>42512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+'9May-22May'!K41</f>
        <v>-30.208333333333332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+'9May-22May'!D3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+'9May-22May'!D4</f>
        <v>Emp No</v>
      </c>
      <c r="E4" s="160"/>
      <c r="F4" s="233" t="s">
        <v>85</v>
      </c>
      <c r="G4" s="161" t="str">
        <f>'9May-22May'!G4</f>
        <v>Aur No.</v>
      </c>
      <c r="H4" s="131" t="s">
        <v>64</v>
      </c>
      <c r="I4" s="131"/>
      <c r="J4" s="129"/>
      <c r="K4" s="129"/>
      <c r="L4" s="132">
        <f>'9May-22May'!K78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+'9May-22May'!D5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'9May-22May'!L5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42512</v>
      </c>
      <c r="D7" s="123">
        <f>$C$7+1</f>
        <v>42513</v>
      </c>
      <c r="E7" s="123">
        <f>$C$7+2</f>
        <v>42514</v>
      </c>
      <c r="F7" s="123">
        <f>$C$7+3</f>
        <v>42515</v>
      </c>
      <c r="G7" s="123">
        <f>$C$7+4</f>
        <v>42516</v>
      </c>
      <c r="H7" s="123">
        <f>$C$7+5</f>
        <v>42517</v>
      </c>
      <c r="I7" s="123">
        <f>$C$7+6</f>
        <v>42518</v>
      </c>
      <c r="J7" s="123">
        <f>$C$7+7</f>
        <v>42519</v>
      </c>
      <c r="K7" s="123">
        <f>$C$7+8</f>
        <v>42520</v>
      </c>
      <c r="L7" s="123">
        <f>$C$7+9</f>
        <v>42521</v>
      </c>
      <c r="M7" s="123">
        <f>$C$7+10</f>
        <v>42522</v>
      </c>
      <c r="N7" s="123">
        <f>$C$7+11</f>
        <v>42523</v>
      </c>
      <c r="O7" s="123">
        <f>$C$7+12</f>
        <v>42524</v>
      </c>
      <c r="P7" s="173">
        <f>$C$7+13</f>
        <v>42525</v>
      </c>
      <c r="Q7" s="1"/>
    </row>
    <row r="8" spans="1:17" ht="13.5" thickBot="1" x14ac:dyDescent="0.25">
      <c r="A8" s="126" t="s">
        <v>13</v>
      </c>
      <c r="B8" s="129"/>
      <c r="C8" s="99">
        <f>'9May-22May'!C8</f>
        <v>0</v>
      </c>
      <c r="D8" s="100">
        <f>'9May-22May'!D8</f>
        <v>0</v>
      </c>
      <c r="E8" s="100">
        <f>'9May-22May'!E8</f>
        <v>0.30208333333333331</v>
      </c>
      <c r="F8" s="100">
        <f>'9May-22May'!F8</f>
        <v>0.30208333333333331</v>
      </c>
      <c r="G8" s="100">
        <f>'9May-22May'!G8</f>
        <v>0.30208333333333331</v>
      </c>
      <c r="H8" s="100">
        <f>'9May-22May'!H8</f>
        <v>0.30208333333333331</v>
      </c>
      <c r="I8" s="100">
        <f>'9May-22May'!I8</f>
        <v>0.30208333333333331</v>
      </c>
      <c r="J8" s="100">
        <f>'9May-22May'!J8</f>
        <v>0</v>
      </c>
      <c r="K8" s="100">
        <f>'9May-22May'!K8</f>
        <v>0</v>
      </c>
      <c r="L8" s="100">
        <f>'9May-22May'!L8</f>
        <v>0.30208333333333331</v>
      </c>
      <c r="M8" s="100">
        <f>'9May-22May'!M8</f>
        <v>0.30208333333333331</v>
      </c>
      <c r="N8" s="100">
        <f>'9May-22May'!N8</f>
        <v>0.30208333333333331</v>
      </c>
      <c r="O8" s="100">
        <f>'9May-22May'!O8</f>
        <v>0.30208333333333331</v>
      </c>
      <c r="P8" s="174">
        <f>'9May-22May'!P8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 t="s">
        <v>79</v>
      </c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 t="s">
        <v>79</v>
      </c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-30.208333333333332</v>
      </c>
      <c r="D30" s="152">
        <f t="shared" ref="D30:P30" si="6">C32</f>
        <v>-30.208333333333332</v>
      </c>
      <c r="E30" s="152">
        <f t="shared" si="6"/>
        <v>-30.208333333333332</v>
      </c>
      <c r="F30" s="152">
        <f t="shared" si="6"/>
        <v>-30.510416666666664</v>
      </c>
      <c r="G30" s="152">
        <f t="shared" si="6"/>
        <v>-30.812499999999996</v>
      </c>
      <c r="H30" s="152">
        <f t="shared" si="6"/>
        <v>-31.114583333333329</v>
      </c>
      <c r="I30" s="152">
        <f t="shared" si="6"/>
        <v>-31.416666666666661</v>
      </c>
      <c r="J30" s="152">
        <f t="shared" si="6"/>
        <v>-31.718749999999993</v>
      </c>
      <c r="K30" s="152">
        <f t="shared" si="6"/>
        <v>-31.718749999999993</v>
      </c>
      <c r="L30" s="152">
        <f t="shared" si="6"/>
        <v>-31.718749999999993</v>
      </c>
      <c r="M30" s="152">
        <f t="shared" si="6"/>
        <v>-32.020833333333329</v>
      </c>
      <c r="N30" s="152">
        <f t="shared" si="6"/>
        <v>-32.322916666666664</v>
      </c>
      <c r="O30" s="152">
        <f t="shared" si="6"/>
        <v>-32.625</v>
      </c>
      <c r="P30" s="194">
        <f t="shared" si="6"/>
        <v>-32.927083333333336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-30.208333333333332</v>
      </c>
      <c r="D32" s="154">
        <f t="shared" si="8"/>
        <v>-30.208333333333332</v>
      </c>
      <c r="E32" s="154">
        <f t="shared" si="8"/>
        <v>-30.510416666666664</v>
      </c>
      <c r="F32" s="154">
        <f t="shared" si="8"/>
        <v>-30.812499999999996</v>
      </c>
      <c r="G32" s="154">
        <f t="shared" si="8"/>
        <v>-31.114583333333329</v>
      </c>
      <c r="H32" s="154">
        <f t="shared" si="8"/>
        <v>-31.416666666666661</v>
      </c>
      <c r="I32" s="154">
        <f t="shared" si="8"/>
        <v>-31.718749999999993</v>
      </c>
      <c r="J32" s="154">
        <f t="shared" si="8"/>
        <v>-31.718749999999993</v>
      </c>
      <c r="K32" s="154">
        <f t="shared" si="8"/>
        <v>-31.718749999999993</v>
      </c>
      <c r="L32" s="154">
        <f t="shared" si="8"/>
        <v>-32.020833333333329</v>
      </c>
      <c r="M32" s="154">
        <f t="shared" si="8"/>
        <v>-32.322916666666664</v>
      </c>
      <c r="N32" s="154">
        <f t="shared" si="8"/>
        <v>-32.625</v>
      </c>
      <c r="O32" s="154">
        <f t="shared" si="8"/>
        <v>-32.927083333333336</v>
      </c>
      <c r="P32" s="196">
        <f t="shared" si="8"/>
        <v>-33.229166666666671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-30.208333333333332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-33.229166666666664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42512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42512</v>
      </c>
      <c r="D52" s="89">
        <f>$C$7+1</f>
        <v>42513</v>
      </c>
      <c r="E52" s="89">
        <f>$C$7+2</f>
        <v>42514</v>
      </c>
      <c r="F52" s="89">
        <f>$C$7+3</f>
        <v>42515</v>
      </c>
      <c r="G52" s="89">
        <f>$C$7+4</f>
        <v>42516</v>
      </c>
      <c r="H52" s="89">
        <f>$C$7+5</f>
        <v>42517</v>
      </c>
      <c r="I52" s="89">
        <f>$C$7+6</f>
        <v>42518</v>
      </c>
      <c r="J52" s="89">
        <f>$C$7+7</f>
        <v>42519</v>
      </c>
      <c r="K52" s="89">
        <f>$C$7+8</f>
        <v>42520</v>
      </c>
      <c r="L52" s="89">
        <f>$C$7+9</f>
        <v>42521</v>
      </c>
      <c r="M52" s="89">
        <f>$C$7+10</f>
        <v>42522</v>
      </c>
      <c r="N52" s="89">
        <f>$C$7+11</f>
        <v>42523</v>
      </c>
      <c r="O52" s="89">
        <f>$C$7+12</f>
        <v>42524</v>
      </c>
      <c r="P52" s="90">
        <f>$C$7+13</f>
        <v>42525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bJUZqYqSUyaCQ4Aw5e8LNUm4cgYRjwGumSJcI3Eo20OrAKZKW1/ec4skoW8XPZUMwWv+UR+xscRMIiXb/jjLZA==" saltValue="7+kz/XJQ0RFf03crOsqVyQ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phoneticPr fontId="0" type="noConversion"/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85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SUM('23May-5Jun'!D2,14)</f>
        <v>42526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+'23May-5Jun'!K41</f>
        <v>-33.229166666666664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+'23May-5Jun'!D3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+'23May-5Jun'!D4</f>
        <v>Emp No</v>
      </c>
      <c r="E4" s="160"/>
      <c r="F4" s="233" t="s">
        <v>85</v>
      </c>
      <c r="G4" s="161" t="str">
        <f>'23May-5Jun'!G4</f>
        <v>Aur No.</v>
      </c>
      <c r="H4" s="131" t="s">
        <v>64</v>
      </c>
      <c r="I4" s="131"/>
      <c r="J4" s="129"/>
      <c r="K4" s="129"/>
      <c r="L4" s="132">
        <f>'23May-5Jun'!K78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+'23May-5Jun'!D5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'23May-5Jun'!L5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42526</v>
      </c>
      <c r="D7" s="123">
        <f>$C$7+1</f>
        <v>42527</v>
      </c>
      <c r="E7" s="123">
        <f>$C$7+2</f>
        <v>42528</v>
      </c>
      <c r="F7" s="123">
        <f>$C$7+3</f>
        <v>42529</v>
      </c>
      <c r="G7" s="123">
        <f>$C$7+4</f>
        <v>42530</v>
      </c>
      <c r="H7" s="123">
        <f>$C$7+5</f>
        <v>42531</v>
      </c>
      <c r="I7" s="123">
        <f>$C$7+6</f>
        <v>42532</v>
      </c>
      <c r="J7" s="123">
        <f>$C$7+7</f>
        <v>42533</v>
      </c>
      <c r="K7" s="123">
        <f>$C$7+8</f>
        <v>42534</v>
      </c>
      <c r="L7" s="123">
        <f>$C$7+9</f>
        <v>42535</v>
      </c>
      <c r="M7" s="123">
        <f>$C$7+10</f>
        <v>42536</v>
      </c>
      <c r="N7" s="123">
        <f>$C$7+11</f>
        <v>42537</v>
      </c>
      <c r="O7" s="123">
        <f>$C$7+12</f>
        <v>42538</v>
      </c>
      <c r="P7" s="173">
        <f>$C$7+13</f>
        <v>42539</v>
      </c>
      <c r="Q7" s="1"/>
    </row>
    <row r="8" spans="1:17" ht="13.5" thickBot="1" x14ac:dyDescent="0.25">
      <c r="A8" s="126" t="s">
        <v>13</v>
      </c>
      <c r="B8" s="129"/>
      <c r="C8" s="99">
        <f>'23May-5Jun'!C8</f>
        <v>0</v>
      </c>
      <c r="D8" s="100">
        <f>'23May-5Jun'!D8</f>
        <v>0</v>
      </c>
      <c r="E8" s="100">
        <f>'23May-5Jun'!E8</f>
        <v>0.30208333333333331</v>
      </c>
      <c r="F8" s="100">
        <f>'23May-5Jun'!F8</f>
        <v>0.30208333333333331</v>
      </c>
      <c r="G8" s="100">
        <f>'23May-5Jun'!G8</f>
        <v>0.30208333333333331</v>
      </c>
      <c r="H8" s="100">
        <f>'23May-5Jun'!H8</f>
        <v>0.30208333333333331</v>
      </c>
      <c r="I8" s="100">
        <f>'23May-5Jun'!I8</f>
        <v>0.30208333333333331</v>
      </c>
      <c r="J8" s="100">
        <f>'23May-5Jun'!J8</f>
        <v>0</v>
      </c>
      <c r="K8" s="100">
        <f>'23May-5Jun'!K8</f>
        <v>0</v>
      </c>
      <c r="L8" s="100">
        <f>'23May-5Jun'!L8</f>
        <v>0.30208333333333331</v>
      </c>
      <c r="M8" s="100">
        <f>'23May-5Jun'!M8</f>
        <v>0.30208333333333331</v>
      </c>
      <c r="N8" s="100">
        <f>'23May-5Jun'!N8</f>
        <v>0.30208333333333331</v>
      </c>
      <c r="O8" s="100">
        <f>'23May-5Jun'!O8</f>
        <v>0.30208333333333331</v>
      </c>
      <c r="P8" s="174">
        <f>'23May-5Jun'!P8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 t="s">
        <v>79</v>
      </c>
      <c r="G23" s="102" t="s">
        <v>79</v>
      </c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 t="s">
        <v>79</v>
      </c>
      <c r="I24" s="102" t="s">
        <v>79</v>
      </c>
      <c r="J24" s="102"/>
      <c r="K24" s="102"/>
      <c r="L24" s="102" t="s">
        <v>79</v>
      </c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-33.229166666666664</v>
      </c>
      <c r="D30" s="152">
        <f t="shared" ref="D30:P30" si="6">C32</f>
        <v>-33.229166666666664</v>
      </c>
      <c r="E30" s="152">
        <f t="shared" si="6"/>
        <v>-33.229166666666664</v>
      </c>
      <c r="F30" s="152">
        <f t="shared" si="6"/>
        <v>-33.53125</v>
      </c>
      <c r="G30" s="152">
        <f t="shared" si="6"/>
        <v>-33.833333333333336</v>
      </c>
      <c r="H30" s="152">
        <f t="shared" si="6"/>
        <v>-34.135416666666671</v>
      </c>
      <c r="I30" s="152">
        <f t="shared" si="6"/>
        <v>-34.437500000000007</v>
      </c>
      <c r="J30" s="152">
        <f t="shared" si="6"/>
        <v>-34.739583333333343</v>
      </c>
      <c r="K30" s="152">
        <f t="shared" si="6"/>
        <v>-34.739583333333343</v>
      </c>
      <c r="L30" s="152">
        <f t="shared" si="6"/>
        <v>-34.739583333333343</v>
      </c>
      <c r="M30" s="152">
        <f t="shared" si="6"/>
        <v>-35.041666666666679</v>
      </c>
      <c r="N30" s="152">
        <f t="shared" si="6"/>
        <v>-35.343750000000014</v>
      </c>
      <c r="O30" s="152">
        <f t="shared" si="6"/>
        <v>-35.64583333333335</v>
      </c>
      <c r="P30" s="194">
        <f t="shared" si="6"/>
        <v>-35.947916666666686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-33.229166666666664</v>
      </c>
      <c r="D32" s="154">
        <f t="shared" si="8"/>
        <v>-33.229166666666664</v>
      </c>
      <c r="E32" s="154">
        <f t="shared" si="8"/>
        <v>-33.53125</v>
      </c>
      <c r="F32" s="154">
        <f t="shared" si="8"/>
        <v>-33.833333333333336</v>
      </c>
      <c r="G32" s="154">
        <f t="shared" si="8"/>
        <v>-34.135416666666671</v>
      </c>
      <c r="H32" s="154">
        <f t="shared" si="8"/>
        <v>-34.437500000000007</v>
      </c>
      <c r="I32" s="154">
        <f t="shared" si="8"/>
        <v>-34.739583333333343</v>
      </c>
      <c r="J32" s="154">
        <f t="shared" si="8"/>
        <v>-34.739583333333343</v>
      </c>
      <c r="K32" s="154">
        <f t="shared" si="8"/>
        <v>-34.739583333333343</v>
      </c>
      <c r="L32" s="154">
        <f t="shared" si="8"/>
        <v>-35.041666666666679</v>
      </c>
      <c r="M32" s="154">
        <f t="shared" si="8"/>
        <v>-35.343750000000014</v>
      </c>
      <c r="N32" s="154">
        <f t="shared" si="8"/>
        <v>-35.64583333333335</v>
      </c>
      <c r="O32" s="154">
        <f t="shared" si="8"/>
        <v>-35.947916666666686</v>
      </c>
      <c r="P32" s="196">
        <f t="shared" si="8"/>
        <v>-36.250000000000021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-33.229166666666664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-36.25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42526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42526</v>
      </c>
      <c r="D52" s="89">
        <f>$C$7+1</f>
        <v>42527</v>
      </c>
      <c r="E52" s="89">
        <f>$C$7+2</f>
        <v>42528</v>
      </c>
      <c r="F52" s="89">
        <f>$C$7+3</f>
        <v>42529</v>
      </c>
      <c r="G52" s="89">
        <f>$C$7+4</f>
        <v>42530</v>
      </c>
      <c r="H52" s="89">
        <f>$C$7+5</f>
        <v>42531</v>
      </c>
      <c r="I52" s="89">
        <f>$C$7+6</f>
        <v>42532</v>
      </c>
      <c r="J52" s="89">
        <f>$C$7+7</f>
        <v>42533</v>
      </c>
      <c r="K52" s="89">
        <f>$C$7+8</f>
        <v>42534</v>
      </c>
      <c r="L52" s="89">
        <f>$C$7+9</f>
        <v>42535</v>
      </c>
      <c r="M52" s="89">
        <f>$C$7+10</f>
        <v>42536</v>
      </c>
      <c r="N52" s="89">
        <f>$C$7+11</f>
        <v>42537</v>
      </c>
      <c r="O52" s="89">
        <f>$C$7+12</f>
        <v>42538</v>
      </c>
      <c r="P52" s="90">
        <f>$C$7+13</f>
        <v>42539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FzbxYrc/k+A5pGwh2MP/amqRWrkP9aca6Xg3b2fK9c/1ZFF5tIMrd/qWUl1FVEcgbF0oe7JE4F5vH2z1mHmt2g==" saltValue="wLeEHgtI8UDqeKS68MQs0Q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phoneticPr fontId="0" type="noConversion"/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'6Jun-19Jun'!P7+1</f>
        <v>42540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'6Jun-19Jun'!K41</f>
        <v>-36.25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'6Jun-19Jun'!D3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'6Jun-19Jun'!D4</f>
        <v>Emp No</v>
      </c>
      <c r="E4" s="160"/>
      <c r="F4" s="233" t="s">
        <v>85</v>
      </c>
      <c r="G4" s="161" t="str">
        <f>'6Jun-19Jun'!G4</f>
        <v>Aur No.</v>
      </c>
      <c r="H4" s="131" t="s">
        <v>64</v>
      </c>
      <c r="I4" s="131"/>
      <c r="J4" s="129"/>
      <c r="K4" s="129"/>
      <c r="L4" s="132">
        <f>'6Jun-19Jun'!K78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'6Jun-19Jun'!D5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'6Jun-19Jun'!L5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42540</v>
      </c>
      <c r="D7" s="123">
        <f>$C$7+1</f>
        <v>42541</v>
      </c>
      <c r="E7" s="123">
        <f>$C$7+2</f>
        <v>42542</v>
      </c>
      <c r="F7" s="123">
        <f>$C$7+3</f>
        <v>42543</v>
      </c>
      <c r="G7" s="123">
        <f>$C$7+4</f>
        <v>42544</v>
      </c>
      <c r="H7" s="123">
        <f>$C$7+5</f>
        <v>42545</v>
      </c>
      <c r="I7" s="123">
        <f>$C$7+6</f>
        <v>42546</v>
      </c>
      <c r="J7" s="123">
        <f>$C$7+7</f>
        <v>42547</v>
      </c>
      <c r="K7" s="123">
        <f>$C$7+8</f>
        <v>42548</v>
      </c>
      <c r="L7" s="123">
        <f>$C$7+9</f>
        <v>42549</v>
      </c>
      <c r="M7" s="123">
        <f>$C$7+10</f>
        <v>42550</v>
      </c>
      <c r="N7" s="123">
        <f>$C$7+11</f>
        <v>42551</v>
      </c>
      <c r="O7" s="123">
        <f>$C$7+12</f>
        <v>42552</v>
      </c>
      <c r="P7" s="173">
        <f>$C$7+13</f>
        <v>42553</v>
      </c>
      <c r="Q7" s="1"/>
    </row>
    <row r="8" spans="1:17" ht="13.5" thickBot="1" x14ac:dyDescent="0.25">
      <c r="A8" s="126" t="s">
        <v>13</v>
      </c>
      <c r="B8" s="129"/>
      <c r="C8" s="99">
        <f>'6Jun-19Jun'!C8</f>
        <v>0</v>
      </c>
      <c r="D8" s="100">
        <f>'6Jun-19Jun'!D8</f>
        <v>0</v>
      </c>
      <c r="E8" s="100">
        <f>'6Jun-19Jun'!E8</f>
        <v>0.30208333333333331</v>
      </c>
      <c r="F8" s="100">
        <f>'6Jun-19Jun'!F8</f>
        <v>0.30208333333333331</v>
      </c>
      <c r="G8" s="100">
        <f>'6Jun-19Jun'!G8</f>
        <v>0.30208333333333331</v>
      </c>
      <c r="H8" s="100">
        <f>'6Jun-19Jun'!H8</f>
        <v>0.30208333333333331</v>
      </c>
      <c r="I8" s="100">
        <f>'6Jun-19Jun'!I8</f>
        <v>0.30208333333333331</v>
      </c>
      <c r="J8" s="100">
        <f>'6Jun-19Jun'!J8</f>
        <v>0</v>
      </c>
      <c r="K8" s="100">
        <f>'6Jun-19Jun'!K8</f>
        <v>0</v>
      </c>
      <c r="L8" s="100">
        <f>'6Jun-19Jun'!L8</f>
        <v>0.30208333333333331</v>
      </c>
      <c r="M8" s="100">
        <f>'6Jun-19Jun'!M8</f>
        <v>0.30208333333333331</v>
      </c>
      <c r="N8" s="100">
        <f>'6Jun-19Jun'!N8</f>
        <v>0.30208333333333331</v>
      </c>
      <c r="O8" s="100">
        <f>'6Jun-19Jun'!O8</f>
        <v>0.30208333333333331</v>
      </c>
      <c r="P8" s="174">
        <f>'6Jun-19Jun'!P8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-36.25</v>
      </c>
      <c r="D30" s="152">
        <f t="shared" ref="D30:P30" si="6">C32</f>
        <v>-36.25</v>
      </c>
      <c r="E30" s="152">
        <f t="shared" si="6"/>
        <v>-36.25</v>
      </c>
      <c r="F30" s="152">
        <f t="shared" si="6"/>
        <v>-36.552083333333336</v>
      </c>
      <c r="G30" s="152">
        <f t="shared" si="6"/>
        <v>-36.854166666666671</v>
      </c>
      <c r="H30" s="152">
        <f t="shared" si="6"/>
        <v>-37.156250000000007</v>
      </c>
      <c r="I30" s="152">
        <f t="shared" si="6"/>
        <v>-37.458333333333343</v>
      </c>
      <c r="J30" s="152">
        <f t="shared" si="6"/>
        <v>-37.760416666666679</v>
      </c>
      <c r="K30" s="152">
        <f t="shared" si="6"/>
        <v>-37.760416666666679</v>
      </c>
      <c r="L30" s="152">
        <f t="shared" si="6"/>
        <v>-37.760416666666679</v>
      </c>
      <c r="M30" s="152">
        <f t="shared" si="6"/>
        <v>-38.062500000000014</v>
      </c>
      <c r="N30" s="152">
        <f t="shared" si="6"/>
        <v>-38.36458333333335</v>
      </c>
      <c r="O30" s="152">
        <f t="shared" si="6"/>
        <v>-38.666666666666686</v>
      </c>
      <c r="P30" s="194">
        <f t="shared" si="6"/>
        <v>-38.968750000000021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-36.25</v>
      </c>
      <c r="D32" s="154">
        <f t="shared" si="8"/>
        <v>-36.25</v>
      </c>
      <c r="E32" s="154">
        <f t="shared" si="8"/>
        <v>-36.552083333333336</v>
      </c>
      <c r="F32" s="154">
        <f t="shared" si="8"/>
        <v>-36.854166666666671</v>
      </c>
      <c r="G32" s="154">
        <f t="shared" si="8"/>
        <v>-37.156250000000007</v>
      </c>
      <c r="H32" s="154">
        <f t="shared" si="8"/>
        <v>-37.458333333333343</v>
      </c>
      <c r="I32" s="154">
        <f t="shared" si="8"/>
        <v>-37.760416666666679</v>
      </c>
      <c r="J32" s="154">
        <f t="shared" si="8"/>
        <v>-37.760416666666679</v>
      </c>
      <c r="K32" s="154">
        <f t="shared" si="8"/>
        <v>-37.760416666666679</v>
      </c>
      <c r="L32" s="154">
        <f t="shared" si="8"/>
        <v>-38.062500000000014</v>
      </c>
      <c r="M32" s="154">
        <f t="shared" si="8"/>
        <v>-38.36458333333335</v>
      </c>
      <c r="N32" s="154">
        <f t="shared" si="8"/>
        <v>-38.666666666666686</v>
      </c>
      <c r="O32" s="154">
        <f t="shared" si="8"/>
        <v>-38.968750000000021</v>
      </c>
      <c r="P32" s="196">
        <f t="shared" si="8"/>
        <v>-39.270833333333357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-36.25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-39.270833333333336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42540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42540</v>
      </c>
      <c r="D52" s="89">
        <f>$C$7+1</f>
        <v>42541</v>
      </c>
      <c r="E52" s="89">
        <f>$C$7+2</f>
        <v>42542</v>
      </c>
      <c r="F52" s="89">
        <f>$C$7+3</f>
        <v>42543</v>
      </c>
      <c r="G52" s="89">
        <f>$C$7+4</f>
        <v>42544</v>
      </c>
      <c r="H52" s="89">
        <f>$C$7+5</f>
        <v>42545</v>
      </c>
      <c r="I52" s="89">
        <f>$C$7+6</f>
        <v>42546</v>
      </c>
      <c r="J52" s="89">
        <f>$C$7+7</f>
        <v>42547</v>
      </c>
      <c r="K52" s="89">
        <f>$C$7+8</f>
        <v>42548</v>
      </c>
      <c r="L52" s="89">
        <f>$C$7+9</f>
        <v>42549</v>
      </c>
      <c r="M52" s="89">
        <f>$C$7+10</f>
        <v>42550</v>
      </c>
      <c r="N52" s="89">
        <f>$C$7+11</f>
        <v>42551</v>
      </c>
      <c r="O52" s="89">
        <f>$C$7+12</f>
        <v>42552</v>
      </c>
      <c r="P52" s="90">
        <f>$C$7+13</f>
        <v>42553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B9wwuy5+PpN1wn0a1SxCZDbvjZyeJvo0RVSu3BM+XyRWb6Slq3xvWR6cW0ZEaeCWM8xYtdAeoDLQmvP7lL/oTA==" saltValue="i/PlcniJ+HlgOxXtvc1TEw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SUM('20Jun-3Jul'!D2,14)</f>
        <v>42554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+'20Jun-3Jul'!K41</f>
        <v>-39.270833333333336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+'20Jun-3Jul'!D3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+'20Jun-3Jul'!D4</f>
        <v>Emp No</v>
      </c>
      <c r="E4" s="160"/>
      <c r="F4" s="233" t="s">
        <v>85</v>
      </c>
      <c r="G4" s="161" t="str">
        <f>'20Jun-3Jul'!G4</f>
        <v>Aur No.</v>
      </c>
      <c r="H4" s="131" t="s">
        <v>64</v>
      </c>
      <c r="I4" s="131"/>
      <c r="J4" s="129"/>
      <c r="K4" s="129"/>
      <c r="L4" s="132">
        <f>'20Jun-3Jul'!K78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+'20Jun-3Jul'!D5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'20Jun-3Jul'!L5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42554</v>
      </c>
      <c r="D7" s="123">
        <f>$C$7+1</f>
        <v>42555</v>
      </c>
      <c r="E7" s="123">
        <f>$C$7+2</f>
        <v>42556</v>
      </c>
      <c r="F7" s="123">
        <f>$C$7+3</f>
        <v>42557</v>
      </c>
      <c r="G7" s="123">
        <f>$C$7+4</f>
        <v>42558</v>
      </c>
      <c r="H7" s="123">
        <f>$C$7+5</f>
        <v>42559</v>
      </c>
      <c r="I7" s="123">
        <f>$C$7+6</f>
        <v>42560</v>
      </c>
      <c r="J7" s="123">
        <f>$C$7+7</f>
        <v>42561</v>
      </c>
      <c r="K7" s="123">
        <f>$C$7+8</f>
        <v>42562</v>
      </c>
      <c r="L7" s="123">
        <f>$C$7+9</f>
        <v>42563</v>
      </c>
      <c r="M7" s="123">
        <f>$C$7+10</f>
        <v>42564</v>
      </c>
      <c r="N7" s="123">
        <f>$C$7+11</f>
        <v>42565</v>
      </c>
      <c r="O7" s="123">
        <f>$C$7+12</f>
        <v>42566</v>
      </c>
      <c r="P7" s="173">
        <f>$C$7+13</f>
        <v>42567</v>
      </c>
      <c r="Q7" s="1"/>
    </row>
    <row r="8" spans="1:17" ht="13.5" thickBot="1" x14ac:dyDescent="0.25">
      <c r="A8" s="126" t="s">
        <v>13</v>
      </c>
      <c r="B8" s="129"/>
      <c r="C8" s="99">
        <f>'20Jun-3Jul'!C8</f>
        <v>0</v>
      </c>
      <c r="D8" s="100">
        <f>'20Jun-3Jul'!D8</f>
        <v>0</v>
      </c>
      <c r="E8" s="100">
        <f>'20Jun-3Jul'!E8</f>
        <v>0.30208333333333331</v>
      </c>
      <c r="F8" s="100">
        <f>'20Jun-3Jul'!F8</f>
        <v>0.30208333333333331</v>
      </c>
      <c r="G8" s="100">
        <f>'20Jun-3Jul'!G8</f>
        <v>0.30208333333333331</v>
      </c>
      <c r="H8" s="100">
        <f>'20Jun-3Jul'!H8</f>
        <v>0.30208333333333331</v>
      </c>
      <c r="I8" s="100">
        <f>'20Jun-3Jul'!I8</f>
        <v>0.30208333333333331</v>
      </c>
      <c r="J8" s="100">
        <f>'20Jun-3Jul'!J8</f>
        <v>0</v>
      </c>
      <c r="K8" s="100">
        <f>'20Jun-3Jul'!K8</f>
        <v>0</v>
      </c>
      <c r="L8" s="100">
        <f>'20Jun-3Jul'!L8</f>
        <v>0.30208333333333331</v>
      </c>
      <c r="M8" s="100">
        <f>'20Jun-3Jul'!M8</f>
        <v>0.30208333333333331</v>
      </c>
      <c r="N8" s="100">
        <f>'20Jun-3Jul'!N8</f>
        <v>0.30208333333333331</v>
      </c>
      <c r="O8" s="100">
        <f>'20Jun-3Jul'!O8</f>
        <v>0.30208333333333331</v>
      </c>
      <c r="P8" s="174">
        <f>'20Jun-3Jul'!P8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 t="s">
        <v>79</v>
      </c>
      <c r="F20" s="102" t="s">
        <v>79</v>
      </c>
      <c r="G20" s="102" t="s">
        <v>79</v>
      </c>
      <c r="H20" s="102" t="s">
        <v>79</v>
      </c>
      <c r="I20" s="102" t="s">
        <v>79</v>
      </c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 t="s">
        <v>79</v>
      </c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-39.270833333333336</v>
      </c>
      <c r="D30" s="152">
        <f t="shared" ref="D30:P30" si="6">C32</f>
        <v>-39.270833333333336</v>
      </c>
      <c r="E30" s="152">
        <f t="shared" si="6"/>
        <v>-39.270833333333336</v>
      </c>
      <c r="F30" s="152">
        <f t="shared" si="6"/>
        <v>-39.572916666666671</v>
      </c>
      <c r="G30" s="152">
        <f t="shared" si="6"/>
        <v>-39.875000000000007</v>
      </c>
      <c r="H30" s="152">
        <f t="shared" si="6"/>
        <v>-40.177083333333343</v>
      </c>
      <c r="I30" s="152">
        <f t="shared" si="6"/>
        <v>-40.479166666666679</v>
      </c>
      <c r="J30" s="152">
        <f t="shared" si="6"/>
        <v>-40.781250000000014</v>
      </c>
      <c r="K30" s="152">
        <f t="shared" si="6"/>
        <v>-40.781250000000014</v>
      </c>
      <c r="L30" s="152">
        <f t="shared" si="6"/>
        <v>-40.781250000000014</v>
      </c>
      <c r="M30" s="152">
        <f t="shared" si="6"/>
        <v>-41.08333333333335</v>
      </c>
      <c r="N30" s="152">
        <f t="shared" si="6"/>
        <v>-41.385416666666686</v>
      </c>
      <c r="O30" s="152">
        <f t="shared" si="6"/>
        <v>-41.687500000000021</v>
      </c>
      <c r="P30" s="194">
        <f t="shared" si="6"/>
        <v>-41.989583333333357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-39.270833333333336</v>
      </c>
      <c r="D32" s="154">
        <f t="shared" si="8"/>
        <v>-39.270833333333336</v>
      </c>
      <c r="E32" s="154">
        <f t="shared" si="8"/>
        <v>-39.572916666666671</v>
      </c>
      <c r="F32" s="154">
        <f t="shared" si="8"/>
        <v>-39.875000000000007</v>
      </c>
      <c r="G32" s="154">
        <f t="shared" si="8"/>
        <v>-40.177083333333343</v>
      </c>
      <c r="H32" s="154">
        <f t="shared" si="8"/>
        <v>-40.479166666666679</v>
      </c>
      <c r="I32" s="154">
        <f t="shared" si="8"/>
        <v>-40.781250000000014</v>
      </c>
      <c r="J32" s="154">
        <f t="shared" si="8"/>
        <v>-40.781250000000014</v>
      </c>
      <c r="K32" s="154">
        <f t="shared" si="8"/>
        <v>-40.781250000000014</v>
      </c>
      <c r="L32" s="154">
        <f t="shared" si="8"/>
        <v>-41.08333333333335</v>
      </c>
      <c r="M32" s="154">
        <f t="shared" si="8"/>
        <v>-41.385416666666686</v>
      </c>
      <c r="N32" s="154">
        <f t="shared" si="8"/>
        <v>-41.687500000000021</v>
      </c>
      <c r="O32" s="154">
        <f t="shared" si="8"/>
        <v>-41.989583333333357</v>
      </c>
      <c r="P32" s="196">
        <f t="shared" si="8"/>
        <v>-42.291666666666693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-39.270833333333336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-42.291666666666671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42554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42554</v>
      </c>
      <c r="D52" s="89">
        <f>$C$7+1</f>
        <v>42555</v>
      </c>
      <c r="E52" s="89">
        <f>$C$7+2</f>
        <v>42556</v>
      </c>
      <c r="F52" s="89">
        <f>$C$7+3</f>
        <v>42557</v>
      </c>
      <c r="G52" s="89">
        <f>$C$7+4</f>
        <v>42558</v>
      </c>
      <c r="H52" s="89">
        <f>$C$7+5</f>
        <v>42559</v>
      </c>
      <c r="I52" s="89">
        <f>$C$7+6</f>
        <v>42560</v>
      </c>
      <c r="J52" s="89">
        <f>$C$7+7</f>
        <v>42561</v>
      </c>
      <c r="K52" s="89">
        <f>$C$7+8</f>
        <v>42562</v>
      </c>
      <c r="L52" s="89">
        <f>$C$7+9</f>
        <v>42563</v>
      </c>
      <c r="M52" s="89">
        <f>$C$7+10</f>
        <v>42564</v>
      </c>
      <c r="N52" s="89">
        <f>$C$7+11</f>
        <v>42565</v>
      </c>
      <c r="O52" s="89">
        <f>$C$7+12</f>
        <v>42566</v>
      </c>
      <c r="P52" s="90">
        <f>$C$7+13</f>
        <v>42567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yDcNRYMEIxS82KrzHsoKSi0PjqTL5V/ziqLEmDp9wTJHMxsfYu91/1kk7kGXF/JAUo06OtiNcbsYj2RXK3em0g==" saltValue="RJx7EYw34LcgBEMwe6SnaQ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SUM('4Jul-17Jul'!D2,14)</f>
        <v>42568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+'4Jul-17Jul'!K41</f>
        <v>-42.291666666666671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+'4Jul-17Jul'!D3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+'4Jul-17Jul'!D4</f>
        <v>Emp No</v>
      </c>
      <c r="E4" s="160"/>
      <c r="F4" s="233" t="s">
        <v>85</v>
      </c>
      <c r="G4" s="161" t="str">
        <f>'4Jul-17Jul'!G4</f>
        <v>Aur No.</v>
      </c>
      <c r="H4" s="131" t="s">
        <v>64</v>
      </c>
      <c r="I4" s="131"/>
      <c r="J4" s="129"/>
      <c r="K4" s="129"/>
      <c r="L4" s="132">
        <f>'4Jul-17Jul'!K78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+'4Jul-17Jul'!D5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'4Jul-17Jul'!L5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42568</v>
      </c>
      <c r="D7" s="123">
        <f>$C$7+1</f>
        <v>42569</v>
      </c>
      <c r="E7" s="123">
        <f>$C$7+2</f>
        <v>42570</v>
      </c>
      <c r="F7" s="123">
        <f>$C$7+3</f>
        <v>42571</v>
      </c>
      <c r="G7" s="123">
        <f>$C$7+4</f>
        <v>42572</v>
      </c>
      <c r="H7" s="123">
        <f>$C$7+5</f>
        <v>42573</v>
      </c>
      <c r="I7" s="123">
        <f>$C$7+6</f>
        <v>42574</v>
      </c>
      <c r="J7" s="123">
        <f>$C$7+7</f>
        <v>42575</v>
      </c>
      <c r="K7" s="123">
        <f>$C$7+8</f>
        <v>42576</v>
      </c>
      <c r="L7" s="123">
        <f>$C$7+9</f>
        <v>42577</v>
      </c>
      <c r="M7" s="123">
        <f>$C$7+10</f>
        <v>42578</v>
      </c>
      <c r="N7" s="123">
        <f>$C$7+11</f>
        <v>42579</v>
      </c>
      <c r="O7" s="123">
        <f>$C$7+12</f>
        <v>42580</v>
      </c>
      <c r="P7" s="173">
        <f>$C$7+13</f>
        <v>42581</v>
      </c>
      <c r="Q7" s="1"/>
    </row>
    <row r="8" spans="1:17" ht="13.5" thickBot="1" x14ac:dyDescent="0.25">
      <c r="A8" s="126" t="s">
        <v>13</v>
      </c>
      <c r="B8" s="129"/>
      <c r="C8" s="99">
        <f>'4Jul-17Jul'!C8</f>
        <v>0</v>
      </c>
      <c r="D8" s="100">
        <f>'4Jul-17Jul'!D8</f>
        <v>0</v>
      </c>
      <c r="E8" s="100">
        <f>'4Jul-17Jul'!E8</f>
        <v>0.30208333333333331</v>
      </c>
      <c r="F8" s="100">
        <f>'4Jul-17Jul'!F8</f>
        <v>0.30208333333333331</v>
      </c>
      <c r="G8" s="100">
        <f>'4Jul-17Jul'!G8</f>
        <v>0.30208333333333331</v>
      </c>
      <c r="H8" s="100">
        <f>'4Jul-17Jul'!H8</f>
        <v>0.30208333333333331</v>
      </c>
      <c r="I8" s="100">
        <f>'4Jul-17Jul'!I8</f>
        <v>0.30208333333333331</v>
      </c>
      <c r="J8" s="100">
        <f>'4Jul-17Jul'!J8</f>
        <v>0</v>
      </c>
      <c r="K8" s="100">
        <f>'4Jul-17Jul'!K8</f>
        <v>0</v>
      </c>
      <c r="L8" s="100">
        <f>'4Jul-17Jul'!L8</f>
        <v>0.30208333333333331</v>
      </c>
      <c r="M8" s="100">
        <f>'4Jul-17Jul'!M8</f>
        <v>0.30208333333333331</v>
      </c>
      <c r="N8" s="100">
        <f>'4Jul-17Jul'!N8</f>
        <v>0.30208333333333331</v>
      </c>
      <c r="O8" s="100">
        <f>'4Jul-17Jul'!O8</f>
        <v>0.30208333333333331</v>
      </c>
      <c r="P8" s="174">
        <f>'4Jul-17Jul'!P8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-42.291666666666671</v>
      </c>
      <c r="D30" s="152">
        <f t="shared" ref="D30:P30" si="6">C32</f>
        <v>-42.291666666666671</v>
      </c>
      <c r="E30" s="152">
        <f t="shared" si="6"/>
        <v>-42.291666666666671</v>
      </c>
      <c r="F30" s="152">
        <f t="shared" si="6"/>
        <v>-42.593750000000007</v>
      </c>
      <c r="G30" s="152">
        <f t="shared" si="6"/>
        <v>-42.895833333333343</v>
      </c>
      <c r="H30" s="152">
        <f t="shared" si="6"/>
        <v>-43.197916666666679</v>
      </c>
      <c r="I30" s="152">
        <f t="shared" si="6"/>
        <v>-43.500000000000014</v>
      </c>
      <c r="J30" s="152">
        <f t="shared" si="6"/>
        <v>-43.80208333333335</v>
      </c>
      <c r="K30" s="152">
        <f t="shared" si="6"/>
        <v>-43.80208333333335</v>
      </c>
      <c r="L30" s="152">
        <f t="shared" si="6"/>
        <v>-43.80208333333335</v>
      </c>
      <c r="M30" s="152">
        <f t="shared" si="6"/>
        <v>-44.104166666666686</v>
      </c>
      <c r="N30" s="152">
        <f t="shared" si="6"/>
        <v>-44.406250000000021</v>
      </c>
      <c r="O30" s="152">
        <f t="shared" si="6"/>
        <v>-44.708333333333357</v>
      </c>
      <c r="P30" s="194">
        <f t="shared" si="6"/>
        <v>-45.010416666666693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-42.291666666666671</v>
      </c>
      <c r="D32" s="154">
        <f t="shared" si="8"/>
        <v>-42.291666666666671</v>
      </c>
      <c r="E32" s="154">
        <f t="shared" si="8"/>
        <v>-42.593750000000007</v>
      </c>
      <c r="F32" s="154">
        <f t="shared" si="8"/>
        <v>-42.895833333333343</v>
      </c>
      <c r="G32" s="154">
        <f t="shared" si="8"/>
        <v>-43.197916666666679</v>
      </c>
      <c r="H32" s="154">
        <f t="shared" si="8"/>
        <v>-43.500000000000014</v>
      </c>
      <c r="I32" s="154">
        <f t="shared" si="8"/>
        <v>-43.80208333333335</v>
      </c>
      <c r="J32" s="154">
        <f t="shared" si="8"/>
        <v>-43.80208333333335</v>
      </c>
      <c r="K32" s="154">
        <f t="shared" si="8"/>
        <v>-43.80208333333335</v>
      </c>
      <c r="L32" s="154">
        <f t="shared" si="8"/>
        <v>-44.104166666666686</v>
      </c>
      <c r="M32" s="154">
        <f t="shared" si="8"/>
        <v>-44.406250000000021</v>
      </c>
      <c r="N32" s="154">
        <f t="shared" si="8"/>
        <v>-44.708333333333357</v>
      </c>
      <c r="O32" s="154">
        <f t="shared" si="8"/>
        <v>-45.010416666666693</v>
      </c>
      <c r="P32" s="196">
        <f t="shared" si="8"/>
        <v>-45.312500000000028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-42.291666666666671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-45.312500000000007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42568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42568</v>
      </c>
      <c r="D52" s="89">
        <f>$C$7+1</f>
        <v>42569</v>
      </c>
      <c r="E52" s="89">
        <f>$C$7+2</f>
        <v>42570</v>
      </c>
      <c r="F52" s="89">
        <f>$C$7+3</f>
        <v>42571</v>
      </c>
      <c r="G52" s="89">
        <f>$C$7+4</f>
        <v>42572</v>
      </c>
      <c r="H52" s="89">
        <f>$C$7+5</f>
        <v>42573</v>
      </c>
      <c r="I52" s="89">
        <f>$C$7+6</f>
        <v>42574</v>
      </c>
      <c r="J52" s="89">
        <f>$C$7+7</f>
        <v>42575</v>
      </c>
      <c r="K52" s="89">
        <f>$C$7+8</f>
        <v>42576</v>
      </c>
      <c r="L52" s="89">
        <f>$C$7+9</f>
        <v>42577</v>
      </c>
      <c r="M52" s="89">
        <f>$C$7+10</f>
        <v>42578</v>
      </c>
      <c r="N52" s="89">
        <f>$C$7+11</f>
        <v>42579</v>
      </c>
      <c r="O52" s="89">
        <f>$C$7+12</f>
        <v>42580</v>
      </c>
      <c r="P52" s="90">
        <f>$C$7+13</f>
        <v>42581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iAXHUvy2qwUbgPMZ2hV2C/pur4hnhAOrdr2YAriUx083zgI8QvV+8a55BNxZO57EUJFTnrWlUE4IQ0XJAYeZtQ==" saltValue="Y5fL6X6vTaFpMH10S7+fUg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SUM('18Jul-31Jul'!D2,14)</f>
        <v>42582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+'18Jul-31Jul'!K41</f>
        <v>-45.312500000000007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+'18Jul-31Jul'!D3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+'18Jul-31Jul'!D4</f>
        <v>Emp No</v>
      </c>
      <c r="E4" s="160"/>
      <c r="F4" s="233" t="s">
        <v>85</v>
      </c>
      <c r="G4" s="161" t="str">
        <f>'18Jul-31Jul'!G4</f>
        <v>Aur No.</v>
      </c>
      <c r="H4" s="131" t="s">
        <v>64</v>
      </c>
      <c r="I4" s="131"/>
      <c r="J4" s="129"/>
      <c r="K4" s="129"/>
      <c r="L4" s="132">
        <f>'18Jul-31Jul'!K78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+'18Jul-31Jul'!D5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'18Jul-31Jul'!L5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42582</v>
      </c>
      <c r="D7" s="123">
        <f>$C$7+1</f>
        <v>42583</v>
      </c>
      <c r="E7" s="123">
        <f>$C$7+2</f>
        <v>42584</v>
      </c>
      <c r="F7" s="123">
        <f>$C$7+3</f>
        <v>42585</v>
      </c>
      <c r="G7" s="123">
        <f>$C$7+4</f>
        <v>42586</v>
      </c>
      <c r="H7" s="123">
        <f>$C$7+5</f>
        <v>42587</v>
      </c>
      <c r="I7" s="123">
        <f>$C$7+6</f>
        <v>42588</v>
      </c>
      <c r="J7" s="123">
        <f>$C$7+7</f>
        <v>42589</v>
      </c>
      <c r="K7" s="123">
        <f>$C$7+8</f>
        <v>42590</v>
      </c>
      <c r="L7" s="123">
        <f>$C$7+9</f>
        <v>42591</v>
      </c>
      <c r="M7" s="123">
        <f>$C$7+10</f>
        <v>42592</v>
      </c>
      <c r="N7" s="123">
        <f>$C$7+11</f>
        <v>42593</v>
      </c>
      <c r="O7" s="123">
        <f>$C$7+12</f>
        <v>42594</v>
      </c>
      <c r="P7" s="173">
        <f>$C$7+13</f>
        <v>42595</v>
      </c>
      <c r="Q7" s="1"/>
    </row>
    <row r="8" spans="1:17" ht="13.5" thickBot="1" x14ac:dyDescent="0.25">
      <c r="A8" s="126" t="s">
        <v>13</v>
      </c>
      <c r="B8" s="129"/>
      <c r="C8" s="99">
        <f>'18Jul-31Jul'!C8</f>
        <v>0</v>
      </c>
      <c r="D8" s="100">
        <f>'18Jul-31Jul'!D8</f>
        <v>0</v>
      </c>
      <c r="E8" s="100">
        <f>'18Jul-31Jul'!E8</f>
        <v>0.30208333333333331</v>
      </c>
      <c r="F8" s="100">
        <f>'18Jul-31Jul'!F8</f>
        <v>0.30208333333333331</v>
      </c>
      <c r="G8" s="100">
        <f>'18Jul-31Jul'!G8</f>
        <v>0.30208333333333331</v>
      </c>
      <c r="H8" s="100">
        <f>'18Jul-31Jul'!H8</f>
        <v>0.30208333333333331</v>
      </c>
      <c r="I8" s="100">
        <f>'18Jul-31Jul'!I8</f>
        <v>0.30208333333333331</v>
      </c>
      <c r="J8" s="100">
        <f>'18Jul-31Jul'!J8</f>
        <v>0</v>
      </c>
      <c r="K8" s="100">
        <f>'18Jul-31Jul'!K8</f>
        <v>0</v>
      </c>
      <c r="L8" s="100">
        <f>'18Jul-31Jul'!L8</f>
        <v>0.30208333333333331</v>
      </c>
      <c r="M8" s="100">
        <f>'18Jul-31Jul'!M8</f>
        <v>0.30208333333333331</v>
      </c>
      <c r="N8" s="100">
        <f>'18Jul-31Jul'!N8</f>
        <v>0.30208333333333331</v>
      </c>
      <c r="O8" s="100">
        <f>'18Jul-31Jul'!O8</f>
        <v>0.30208333333333331</v>
      </c>
      <c r="P8" s="174">
        <f>'18Jul-31Jul'!P8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>
        <v>0.30208333333333331</v>
      </c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0.30208333333333331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 t="str">
        <f t="shared" si="4"/>
        <v>0:00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0.30208333333333331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-45.312500000000007</v>
      </c>
      <c r="D30" s="152">
        <f t="shared" ref="D30:P30" si="6">C32</f>
        <v>-45.312500000000007</v>
      </c>
      <c r="E30" s="152">
        <f t="shared" si="6"/>
        <v>-45.312500000000007</v>
      </c>
      <c r="F30" s="152">
        <f t="shared" si="6"/>
        <v>-45.614583333333343</v>
      </c>
      <c r="G30" s="152">
        <f t="shared" si="6"/>
        <v>-45.916666666666679</v>
      </c>
      <c r="H30" s="152">
        <f t="shared" si="6"/>
        <v>-46.218750000000014</v>
      </c>
      <c r="I30" s="152">
        <f t="shared" si="6"/>
        <v>-46.52083333333335</v>
      </c>
      <c r="J30" s="152">
        <f t="shared" si="6"/>
        <v>-46.822916666666686</v>
      </c>
      <c r="K30" s="152">
        <f t="shared" si="6"/>
        <v>-46.822916666666686</v>
      </c>
      <c r="L30" s="152">
        <f t="shared" si="6"/>
        <v>-46.822916666666686</v>
      </c>
      <c r="M30" s="152">
        <f t="shared" si="6"/>
        <v>-47.125000000000021</v>
      </c>
      <c r="N30" s="152">
        <f t="shared" si="6"/>
        <v>-47.427083333333357</v>
      </c>
      <c r="O30" s="152">
        <f t="shared" si="6"/>
        <v>-47.427083333333357</v>
      </c>
      <c r="P30" s="194">
        <f t="shared" si="6"/>
        <v>-47.729166666666693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0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-45.312500000000007</v>
      </c>
      <c r="D32" s="154">
        <f t="shared" si="8"/>
        <v>-45.312500000000007</v>
      </c>
      <c r="E32" s="154">
        <f t="shared" si="8"/>
        <v>-45.614583333333343</v>
      </c>
      <c r="F32" s="154">
        <f t="shared" si="8"/>
        <v>-45.916666666666679</v>
      </c>
      <c r="G32" s="154">
        <f t="shared" si="8"/>
        <v>-46.218750000000014</v>
      </c>
      <c r="H32" s="154">
        <f t="shared" si="8"/>
        <v>-46.52083333333335</v>
      </c>
      <c r="I32" s="154">
        <f t="shared" si="8"/>
        <v>-46.822916666666686</v>
      </c>
      <c r="J32" s="154">
        <f t="shared" si="8"/>
        <v>-46.822916666666686</v>
      </c>
      <c r="K32" s="154">
        <f t="shared" si="8"/>
        <v>-46.822916666666686</v>
      </c>
      <c r="L32" s="154">
        <f t="shared" si="8"/>
        <v>-47.125000000000021</v>
      </c>
      <c r="M32" s="154">
        <f t="shared" si="8"/>
        <v>-47.427083333333357</v>
      </c>
      <c r="N32" s="154">
        <f t="shared" si="8"/>
        <v>-47.427083333333357</v>
      </c>
      <c r="O32" s="154">
        <f t="shared" si="8"/>
        <v>-47.729166666666693</v>
      </c>
      <c r="P32" s="196">
        <f t="shared" si="8"/>
        <v>-48.031250000000028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-45.312500000000007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0.30208333333333331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-48.031250000000007</v>
      </c>
      <c r="L41" s="92"/>
      <c r="M41" s="95" t="s">
        <v>75</v>
      </c>
      <c r="N41" s="98">
        <f>SUM(C27:P27)</f>
        <v>2.71875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42582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42582</v>
      </c>
      <c r="D52" s="89">
        <f>$C$7+1</f>
        <v>42583</v>
      </c>
      <c r="E52" s="89">
        <f>$C$7+2</f>
        <v>42584</v>
      </c>
      <c r="F52" s="89">
        <f>$C$7+3</f>
        <v>42585</v>
      </c>
      <c r="G52" s="89">
        <f>$C$7+4</f>
        <v>42586</v>
      </c>
      <c r="H52" s="89">
        <f>$C$7+5</f>
        <v>42587</v>
      </c>
      <c r="I52" s="89">
        <f>$C$7+6</f>
        <v>42588</v>
      </c>
      <c r="J52" s="89">
        <f>$C$7+7</f>
        <v>42589</v>
      </c>
      <c r="K52" s="89">
        <f>$C$7+8</f>
        <v>42590</v>
      </c>
      <c r="L52" s="89">
        <f>$C$7+9</f>
        <v>42591</v>
      </c>
      <c r="M52" s="89">
        <f>$C$7+10</f>
        <v>42592</v>
      </c>
      <c r="N52" s="89">
        <f>$C$7+11</f>
        <v>42593</v>
      </c>
      <c r="O52" s="89">
        <f>$C$7+12</f>
        <v>42594</v>
      </c>
      <c r="P52" s="90">
        <f>$C$7+13</f>
        <v>42595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19cxEOg2AGtJiIJagKCdaF64LucyA6UJkJQRNauZeCvasuaRaDVZxt6UjVAlvozXMDpQ231e/eDFph0vO2XC7w==" saltValue="xeEWu858tXHDhWdb8ji8yw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SUM('1Aug-14Aug'!D2,14)</f>
        <v>42596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+'1Aug-14Aug'!K41</f>
        <v>-48.031250000000007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+'1Aug-14Aug'!D3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+'1Aug-14Aug'!D4</f>
        <v>Emp No</v>
      </c>
      <c r="E4" s="160"/>
      <c r="F4" s="233" t="s">
        <v>85</v>
      </c>
      <c r="G4" s="161" t="str">
        <f>'1Aug-14Aug'!G4</f>
        <v>Aur No.</v>
      </c>
      <c r="H4" s="131" t="s">
        <v>64</v>
      </c>
      <c r="I4" s="131"/>
      <c r="J4" s="129"/>
      <c r="K4" s="129"/>
      <c r="L4" s="132">
        <f>'1Aug-14Aug'!K78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+'1Aug-14Aug'!D5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'1Aug-14Aug'!L5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42596</v>
      </c>
      <c r="D7" s="123">
        <f>$C$7+1</f>
        <v>42597</v>
      </c>
      <c r="E7" s="123">
        <f>$C$7+2</f>
        <v>42598</v>
      </c>
      <c r="F7" s="123">
        <f>$C$7+3</f>
        <v>42599</v>
      </c>
      <c r="G7" s="123">
        <f>$C$7+4</f>
        <v>42600</v>
      </c>
      <c r="H7" s="123">
        <f>$C$7+5</f>
        <v>42601</v>
      </c>
      <c r="I7" s="123">
        <f>$C$7+6</f>
        <v>42602</v>
      </c>
      <c r="J7" s="123">
        <f>$C$7+7</f>
        <v>42603</v>
      </c>
      <c r="K7" s="123">
        <f>$C$7+8</f>
        <v>42604</v>
      </c>
      <c r="L7" s="123">
        <f>$C$7+9</f>
        <v>42605</v>
      </c>
      <c r="M7" s="123">
        <f>$C$7+10</f>
        <v>42606</v>
      </c>
      <c r="N7" s="123">
        <f>$C$7+11</f>
        <v>42607</v>
      </c>
      <c r="O7" s="123">
        <f>$C$7+12</f>
        <v>42608</v>
      </c>
      <c r="P7" s="173">
        <f>$C$7+13</f>
        <v>42609</v>
      </c>
      <c r="Q7" s="1"/>
    </row>
    <row r="8" spans="1:17" ht="13.5" thickBot="1" x14ac:dyDescent="0.25">
      <c r="A8" s="126" t="s">
        <v>13</v>
      </c>
      <c r="B8" s="129"/>
      <c r="C8" s="99">
        <f>'1Aug-14Aug'!C8</f>
        <v>0</v>
      </c>
      <c r="D8" s="100">
        <f>'1Aug-14Aug'!D8</f>
        <v>0</v>
      </c>
      <c r="E8" s="100">
        <f>'1Aug-14Aug'!E8</f>
        <v>0.30208333333333331</v>
      </c>
      <c r="F8" s="100">
        <f>'1Aug-14Aug'!F8</f>
        <v>0.30208333333333331</v>
      </c>
      <c r="G8" s="100">
        <f>'1Aug-14Aug'!G8</f>
        <v>0.30208333333333331</v>
      </c>
      <c r="H8" s="100">
        <f>'1Aug-14Aug'!H8</f>
        <v>0.30208333333333331</v>
      </c>
      <c r="I8" s="100">
        <f>'1Aug-14Aug'!I8</f>
        <v>0.30208333333333331</v>
      </c>
      <c r="J8" s="100">
        <f>'1Aug-14Aug'!J8</f>
        <v>0</v>
      </c>
      <c r="K8" s="100">
        <f>'1Aug-14Aug'!K8</f>
        <v>0</v>
      </c>
      <c r="L8" s="100">
        <f>'1Aug-14Aug'!L8</f>
        <v>0.30208333333333331</v>
      </c>
      <c r="M8" s="100">
        <f>'1Aug-14Aug'!M8</f>
        <v>0.30208333333333331</v>
      </c>
      <c r="N8" s="100">
        <f>'1Aug-14Aug'!N8</f>
        <v>0.30208333333333331</v>
      </c>
      <c r="O8" s="100">
        <f>'1Aug-14Aug'!O8</f>
        <v>0.30208333333333331</v>
      </c>
      <c r="P8" s="174">
        <f>'1Aug-14Aug'!P8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-48.031250000000007</v>
      </c>
      <c r="D30" s="152">
        <f t="shared" ref="D30:P30" si="6">C32</f>
        <v>-48.031250000000007</v>
      </c>
      <c r="E30" s="152">
        <f t="shared" si="6"/>
        <v>-48.031250000000007</v>
      </c>
      <c r="F30" s="152">
        <f t="shared" si="6"/>
        <v>-48.333333333333343</v>
      </c>
      <c r="G30" s="152">
        <f t="shared" si="6"/>
        <v>-48.635416666666679</v>
      </c>
      <c r="H30" s="152">
        <f t="shared" si="6"/>
        <v>-48.937500000000014</v>
      </c>
      <c r="I30" s="152">
        <f t="shared" si="6"/>
        <v>-49.23958333333335</v>
      </c>
      <c r="J30" s="152">
        <f t="shared" si="6"/>
        <v>-49.541666666666686</v>
      </c>
      <c r="K30" s="152">
        <f t="shared" si="6"/>
        <v>-49.541666666666686</v>
      </c>
      <c r="L30" s="152">
        <f t="shared" si="6"/>
        <v>-49.541666666666686</v>
      </c>
      <c r="M30" s="152">
        <f t="shared" si="6"/>
        <v>-49.843750000000021</v>
      </c>
      <c r="N30" s="152">
        <f t="shared" si="6"/>
        <v>-50.145833333333357</v>
      </c>
      <c r="O30" s="152">
        <f t="shared" si="6"/>
        <v>-50.447916666666693</v>
      </c>
      <c r="P30" s="194">
        <f t="shared" si="6"/>
        <v>-50.750000000000028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-48.031250000000007</v>
      </c>
      <c r="D32" s="154">
        <f t="shared" si="8"/>
        <v>-48.031250000000007</v>
      </c>
      <c r="E32" s="154">
        <f t="shared" si="8"/>
        <v>-48.333333333333343</v>
      </c>
      <c r="F32" s="154">
        <f t="shared" si="8"/>
        <v>-48.635416666666679</v>
      </c>
      <c r="G32" s="154">
        <f t="shared" si="8"/>
        <v>-48.937500000000014</v>
      </c>
      <c r="H32" s="154">
        <f t="shared" si="8"/>
        <v>-49.23958333333335</v>
      </c>
      <c r="I32" s="154">
        <f t="shared" si="8"/>
        <v>-49.541666666666686</v>
      </c>
      <c r="J32" s="154">
        <f t="shared" si="8"/>
        <v>-49.541666666666686</v>
      </c>
      <c r="K32" s="154">
        <f t="shared" si="8"/>
        <v>-49.541666666666686</v>
      </c>
      <c r="L32" s="154">
        <f t="shared" si="8"/>
        <v>-49.843750000000021</v>
      </c>
      <c r="M32" s="154">
        <f t="shared" si="8"/>
        <v>-50.145833333333357</v>
      </c>
      <c r="N32" s="154">
        <f t="shared" si="8"/>
        <v>-50.447916666666693</v>
      </c>
      <c r="O32" s="154">
        <f t="shared" si="8"/>
        <v>-50.750000000000028</v>
      </c>
      <c r="P32" s="196">
        <f t="shared" si="8"/>
        <v>-51.052083333333364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-48.031250000000007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-51.052083333333343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42596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42596</v>
      </c>
      <c r="D52" s="89">
        <f>$C$7+1</f>
        <v>42597</v>
      </c>
      <c r="E52" s="89">
        <f>$C$7+2</f>
        <v>42598</v>
      </c>
      <c r="F52" s="89">
        <f>$C$7+3</f>
        <v>42599</v>
      </c>
      <c r="G52" s="89">
        <f>$C$7+4</f>
        <v>42600</v>
      </c>
      <c r="H52" s="89">
        <f>$C$7+5</f>
        <v>42601</v>
      </c>
      <c r="I52" s="89">
        <f>$C$7+6</f>
        <v>42602</v>
      </c>
      <c r="J52" s="89">
        <f>$C$7+7</f>
        <v>42603</v>
      </c>
      <c r="K52" s="89">
        <f>$C$7+8</f>
        <v>42604</v>
      </c>
      <c r="L52" s="89">
        <f>$C$7+9</f>
        <v>42605</v>
      </c>
      <c r="M52" s="89">
        <f>$C$7+10</f>
        <v>42606</v>
      </c>
      <c r="N52" s="89">
        <f>$C$7+11</f>
        <v>42607</v>
      </c>
      <c r="O52" s="89">
        <f>$C$7+12</f>
        <v>42608</v>
      </c>
      <c r="P52" s="90">
        <f>$C$7+13</f>
        <v>42609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rLJbYBa4zFp+vbK+gmBCnXJzb/s2cAafMdMQV2+24atnFBNIgxpWrXY/Ap9AqxFIgi0FlTlbKDMLuQW/BoCrfw==" saltValue="s4IFcAnkwMf3qgYz3rofsQ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SUM('15Aug-28Aug'!D2,14)</f>
        <v>42610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+'15Aug-28Aug'!K41</f>
        <v>-51.052083333333343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+'15Aug-28Aug'!D3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+'15Aug-28Aug'!D4</f>
        <v>Emp No</v>
      </c>
      <c r="E4" s="160"/>
      <c r="F4" s="233" t="s">
        <v>85</v>
      </c>
      <c r="G4" s="161" t="str">
        <f>'15Aug-28Aug'!G4</f>
        <v>Aur No.</v>
      </c>
      <c r="H4" s="131" t="s">
        <v>64</v>
      </c>
      <c r="I4" s="131"/>
      <c r="J4" s="129"/>
      <c r="K4" s="129"/>
      <c r="L4" s="132">
        <f>'15Aug-28Aug'!K78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+'15Aug-28Aug'!D5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'15Aug-28Aug'!L5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42610</v>
      </c>
      <c r="D7" s="123">
        <f>$C$7+1</f>
        <v>42611</v>
      </c>
      <c r="E7" s="123">
        <f>$C$7+2</f>
        <v>42612</v>
      </c>
      <c r="F7" s="123">
        <f>$C$7+3</f>
        <v>42613</v>
      </c>
      <c r="G7" s="123">
        <f>$C$7+4</f>
        <v>42614</v>
      </c>
      <c r="H7" s="123">
        <f>$C$7+5</f>
        <v>42615</v>
      </c>
      <c r="I7" s="123">
        <f>$C$7+6</f>
        <v>42616</v>
      </c>
      <c r="J7" s="123">
        <f>$C$7+7</f>
        <v>42617</v>
      </c>
      <c r="K7" s="123">
        <f>$C$7+8</f>
        <v>42618</v>
      </c>
      <c r="L7" s="123">
        <f>$C$7+9</f>
        <v>42619</v>
      </c>
      <c r="M7" s="123">
        <f>$C$7+10</f>
        <v>42620</v>
      </c>
      <c r="N7" s="123">
        <f>$C$7+11</f>
        <v>42621</v>
      </c>
      <c r="O7" s="123">
        <f>$C$7+12</f>
        <v>42622</v>
      </c>
      <c r="P7" s="173">
        <f>$C$7+13</f>
        <v>42623</v>
      </c>
      <c r="Q7" s="1"/>
    </row>
    <row r="8" spans="1:17" ht="13.5" thickBot="1" x14ac:dyDescent="0.25">
      <c r="A8" s="126" t="s">
        <v>13</v>
      </c>
      <c r="B8" s="129"/>
      <c r="C8" s="99">
        <f>'15Aug-28Aug'!C8</f>
        <v>0</v>
      </c>
      <c r="D8" s="100">
        <f>'15Aug-28Aug'!D8</f>
        <v>0</v>
      </c>
      <c r="E8" s="100">
        <f>'15Aug-28Aug'!E8</f>
        <v>0.30208333333333331</v>
      </c>
      <c r="F8" s="100">
        <f>'15Aug-28Aug'!F8</f>
        <v>0.30208333333333331</v>
      </c>
      <c r="G8" s="100">
        <f>'15Aug-28Aug'!G8</f>
        <v>0.30208333333333331</v>
      </c>
      <c r="H8" s="100">
        <f>'15Aug-28Aug'!H8</f>
        <v>0.30208333333333331</v>
      </c>
      <c r="I8" s="100">
        <f>'15Aug-28Aug'!I8</f>
        <v>0.30208333333333331</v>
      </c>
      <c r="J8" s="100">
        <f>'15Aug-28Aug'!J8</f>
        <v>0</v>
      </c>
      <c r="K8" s="100">
        <f>'15Aug-28Aug'!K8</f>
        <v>0</v>
      </c>
      <c r="L8" s="100">
        <f>'15Aug-28Aug'!L8</f>
        <v>0.30208333333333331</v>
      </c>
      <c r="M8" s="100">
        <f>'15Aug-28Aug'!M8</f>
        <v>0.30208333333333331</v>
      </c>
      <c r="N8" s="100">
        <f>'15Aug-28Aug'!N8</f>
        <v>0.30208333333333331</v>
      </c>
      <c r="O8" s="100">
        <f>'15Aug-28Aug'!O8</f>
        <v>0.30208333333333331</v>
      </c>
      <c r="P8" s="174">
        <f>'15Aug-28Aug'!P8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-51.052083333333343</v>
      </c>
      <c r="D30" s="152">
        <f t="shared" ref="D30:P30" si="6">C32</f>
        <v>-51.052083333333343</v>
      </c>
      <c r="E30" s="152">
        <f t="shared" si="6"/>
        <v>-51.052083333333343</v>
      </c>
      <c r="F30" s="152">
        <f t="shared" si="6"/>
        <v>-51.354166666666679</v>
      </c>
      <c r="G30" s="152">
        <f t="shared" si="6"/>
        <v>-51.656250000000014</v>
      </c>
      <c r="H30" s="152">
        <f t="shared" si="6"/>
        <v>-51.95833333333335</v>
      </c>
      <c r="I30" s="152">
        <f t="shared" si="6"/>
        <v>-52.260416666666686</v>
      </c>
      <c r="J30" s="152">
        <f t="shared" si="6"/>
        <v>-52.562500000000021</v>
      </c>
      <c r="K30" s="152">
        <f t="shared" si="6"/>
        <v>-52.562500000000021</v>
      </c>
      <c r="L30" s="152">
        <f t="shared" si="6"/>
        <v>-52.562500000000021</v>
      </c>
      <c r="M30" s="152">
        <f t="shared" si="6"/>
        <v>-52.864583333333357</v>
      </c>
      <c r="N30" s="152">
        <f t="shared" si="6"/>
        <v>-53.166666666666693</v>
      </c>
      <c r="O30" s="152">
        <f t="shared" si="6"/>
        <v>-53.468750000000028</v>
      </c>
      <c r="P30" s="194">
        <f t="shared" si="6"/>
        <v>-53.770833333333364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-51.052083333333343</v>
      </c>
      <c r="D32" s="154">
        <f t="shared" si="8"/>
        <v>-51.052083333333343</v>
      </c>
      <c r="E32" s="154">
        <f t="shared" si="8"/>
        <v>-51.354166666666679</v>
      </c>
      <c r="F32" s="154">
        <f t="shared" si="8"/>
        <v>-51.656250000000014</v>
      </c>
      <c r="G32" s="154">
        <f t="shared" si="8"/>
        <v>-51.95833333333335</v>
      </c>
      <c r="H32" s="154">
        <f t="shared" si="8"/>
        <v>-52.260416666666686</v>
      </c>
      <c r="I32" s="154">
        <f t="shared" si="8"/>
        <v>-52.562500000000021</v>
      </c>
      <c r="J32" s="154">
        <f t="shared" si="8"/>
        <v>-52.562500000000021</v>
      </c>
      <c r="K32" s="154">
        <f t="shared" si="8"/>
        <v>-52.562500000000021</v>
      </c>
      <c r="L32" s="154">
        <f t="shared" si="8"/>
        <v>-52.864583333333357</v>
      </c>
      <c r="M32" s="154">
        <f t="shared" si="8"/>
        <v>-53.166666666666693</v>
      </c>
      <c r="N32" s="154">
        <f t="shared" si="8"/>
        <v>-53.468750000000028</v>
      </c>
      <c r="O32" s="154">
        <f t="shared" si="8"/>
        <v>-53.770833333333364</v>
      </c>
      <c r="P32" s="196">
        <f t="shared" si="8"/>
        <v>-54.0729166666667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-51.052083333333343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-54.072916666666679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42610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42610</v>
      </c>
      <c r="D52" s="89">
        <f>$C$7+1</f>
        <v>42611</v>
      </c>
      <c r="E52" s="89">
        <f>$C$7+2</f>
        <v>42612</v>
      </c>
      <c r="F52" s="89">
        <f>$C$7+3</f>
        <v>42613</v>
      </c>
      <c r="G52" s="89">
        <f>$C$7+4</f>
        <v>42614</v>
      </c>
      <c r="H52" s="89">
        <f>$C$7+5</f>
        <v>42615</v>
      </c>
      <c r="I52" s="89">
        <f>$C$7+6</f>
        <v>42616</v>
      </c>
      <c r="J52" s="89">
        <f>$C$7+7</f>
        <v>42617</v>
      </c>
      <c r="K52" s="89">
        <f>$C$7+8</f>
        <v>42618</v>
      </c>
      <c r="L52" s="89">
        <f>$C$7+9</f>
        <v>42619</v>
      </c>
      <c r="M52" s="89">
        <f>$C$7+10</f>
        <v>42620</v>
      </c>
      <c r="N52" s="89">
        <f>$C$7+11</f>
        <v>42621</v>
      </c>
      <c r="O52" s="89">
        <f>$C$7+12</f>
        <v>42622</v>
      </c>
      <c r="P52" s="90">
        <f>$C$7+13</f>
        <v>42623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O2qTMY5yWiAoJkYKBNmQlceVtVOcHptAZnJjGPFMCs3bL9nA8OwVJAvbhTpKZYk2zMQNLoxx0y0YpuH2heBFqg==" saltValue="NzLjoyD0ld50fc119lJlMA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/>
  </sheetPr>
  <dimension ref="A1:Q89"/>
  <sheetViews>
    <sheetView zoomScaleNormal="100" workbookViewId="0">
      <selection activeCell="D3" sqref="D3:G3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SUM('21Dec-3Jan20'!D2,14)</f>
        <v>42372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'21Dec-3Jan20'!K41</f>
        <v>-1.2083333333333337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'21Dec-3Jan20'!D3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'21Dec-3Jan20'!D4</f>
        <v>Emp No</v>
      </c>
      <c r="E4" s="160"/>
      <c r="F4" s="233" t="s">
        <v>85</v>
      </c>
      <c r="G4" s="232" t="str">
        <f>'21Dec-3Jan20'!G4</f>
        <v>Aur No.</v>
      </c>
      <c r="H4" s="131" t="s">
        <v>64</v>
      </c>
      <c r="I4" s="131"/>
      <c r="J4" s="129"/>
      <c r="K4" s="129"/>
      <c r="L4" s="132">
        <f>'21Dec-3Jan20'!K77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'21Dec-3Jan20'!D5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">
        <v>81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42372</v>
      </c>
      <c r="D7" s="123">
        <f>$C$7+1</f>
        <v>42373</v>
      </c>
      <c r="E7" s="123">
        <f>$C$7+2</f>
        <v>42374</v>
      </c>
      <c r="F7" s="123">
        <f>$C$7+3</f>
        <v>42375</v>
      </c>
      <c r="G7" s="123">
        <f>$C$7+4</f>
        <v>42376</v>
      </c>
      <c r="H7" s="123">
        <f>$C$7+5</f>
        <v>42377</v>
      </c>
      <c r="I7" s="123">
        <f>$C$7+6</f>
        <v>42378</v>
      </c>
      <c r="J7" s="123">
        <f>$C$7+7</f>
        <v>42379</v>
      </c>
      <c r="K7" s="123">
        <f>$C$7+8</f>
        <v>42380</v>
      </c>
      <c r="L7" s="123">
        <f>$C$7+9</f>
        <v>42381</v>
      </c>
      <c r="M7" s="123">
        <f>$C$7+10</f>
        <v>42382</v>
      </c>
      <c r="N7" s="123">
        <f>$C$7+11</f>
        <v>42383</v>
      </c>
      <c r="O7" s="123">
        <f>$C$7+12</f>
        <v>42384</v>
      </c>
      <c r="P7" s="173">
        <f>$C$7+13</f>
        <v>42385</v>
      </c>
      <c r="Q7" s="1"/>
    </row>
    <row r="8" spans="1:17" ht="13.5" thickBot="1" x14ac:dyDescent="0.25">
      <c r="A8" s="126" t="s">
        <v>13</v>
      </c>
      <c r="B8" s="129"/>
      <c r="C8" s="99">
        <f>'21Dec-3Jan20'!C8</f>
        <v>0</v>
      </c>
      <c r="D8" s="100">
        <f>'21Dec-3Jan20'!D8</f>
        <v>0</v>
      </c>
      <c r="E8" s="100">
        <f>'21Dec-3Jan20'!E8</f>
        <v>0.30208333333333331</v>
      </c>
      <c r="F8" s="100">
        <f>'21Dec-3Jan20'!F8</f>
        <v>0.30208333333333331</v>
      </c>
      <c r="G8" s="100">
        <f>'21Dec-3Jan20'!G8</f>
        <v>0.30208333333333331</v>
      </c>
      <c r="H8" s="100">
        <f>'21Dec-3Jan20'!H8</f>
        <v>0.30208333333333331</v>
      </c>
      <c r="I8" s="100">
        <f>'21Dec-3Jan20'!I8</f>
        <v>0.30208333333333331</v>
      </c>
      <c r="J8" s="100">
        <f>'21Dec-3Jan20'!J8</f>
        <v>0</v>
      </c>
      <c r="K8" s="100">
        <f>'21Dec-3Jan20'!K8</f>
        <v>0</v>
      </c>
      <c r="L8" s="100">
        <f>'21Dec-3Jan20'!L8</f>
        <v>0.30208333333333331</v>
      </c>
      <c r="M8" s="100">
        <f>'21Dec-3Jan20'!M8</f>
        <v>0.30208333333333331</v>
      </c>
      <c r="N8" s="100">
        <f>'21Dec-3Jan20'!N8</f>
        <v>0.30208333333333331</v>
      </c>
      <c r="O8" s="100">
        <f>'21Dec-3Jan20'!O8</f>
        <v>0.30208333333333331</v>
      </c>
      <c r="P8" s="174">
        <f>'21Dec-3Jan20'!P8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86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 t="s">
        <v>79</v>
      </c>
      <c r="F20" s="102" t="s">
        <v>79</v>
      </c>
      <c r="G20" s="102" t="s">
        <v>79</v>
      </c>
      <c r="H20" s="102" t="s">
        <v>79</v>
      </c>
      <c r="I20" s="102" t="s">
        <v>79</v>
      </c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 t="s">
        <v>79</v>
      </c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-1.2083333333333337</v>
      </c>
      <c r="D30" s="152">
        <f t="shared" ref="D30:P30" si="6">C32</f>
        <v>-1.2083333333333337</v>
      </c>
      <c r="E30" s="152">
        <f t="shared" si="6"/>
        <v>-1.2083333333333337</v>
      </c>
      <c r="F30" s="152">
        <f t="shared" si="6"/>
        <v>-1.510416666666667</v>
      </c>
      <c r="G30" s="152">
        <f t="shared" si="6"/>
        <v>-1.8125000000000002</v>
      </c>
      <c r="H30" s="152">
        <f t="shared" si="6"/>
        <v>-2.1145833333333335</v>
      </c>
      <c r="I30" s="152">
        <f t="shared" si="6"/>
        <v>-2.416666666666667</v>
      </c>
      <c r="J30" s="152">
        <f t="shared" si="6"/>
        <v>-2.7187500000000004</v>
      </c>
      <c r="K30" s="152">
        <f t="shared" si="6"/>
        <v>-2.7187500000000004</v>
      </c>
      <c r="L30" s="152">
        <f t="shared" si="6"/>
        <v>-2.7187500000000004</v>
      </c>
      <c r="M30" s="152">
        <f t="shared" si="6"/>
        <v>-3.0208333333333339</v>
      </c>
      <c r="N30" s="152">
        <f t="shared" si="6"/>
        <v>-3.3229166666666674</v>
      </c>
      <c r="O30" s="152">
        <f t="shared" si="6"/>
        <v>-3.6250000000000009</v>
      </c>
      <c r="P30" s="194">
        <f t="shared" si="6"/>
        <v>-3.9270833333333344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-1.2083333333333337</v>
      </c>
      <c r="D32" s="154">
        <f t="shared" si="8"/>
        <v>-1.2083333333333337</v>
      </c>
      <c r="E32" s="154">
        <f t="shared" si="8"/>
        <v>-1.510416666666667</v>
      </c>
      <c r="F32" s="154">
        <f t="shared" si="8"/>
        <v>-1.8125000000000002</v>
      </c>
      <c r="G32" s="154">
        <f t="shared" si="8"/>
        <v>-2.1145833333333335</v>
      </c>
      <c r="H32" s="154">
        <f t="shared" si="8"/>
        <v>-2.416666666666667</v>
      </c>
      <c r="I32" s="154">
        <f t="shared" si="8"/>
        <v>-2.7187500000000004</v>
      </c>
      <c r="J32" s="154">
        <f t="shared" si="8"/>
        <v>-2.7187500000000004</v>
      </c>
      <c r="K32" s="154">
        <f t="shared" si="8"/>
        <v>-2.7187500000000004</v>
      </c>
      <c r="L32" s="154">
        <f t="shared" si="8"/>
        <v>-3.0208333333333339</v>
      </c>
      <c r="M32" s="154">
        <f t="shared" si="8"/>
        <v>-3.3229166666666674</v>
      </c>
      <c r="N32" s="154">
        <f t="shared" si="8"/>
        <v>-3.6250000000000009</v>
      </c>
      <c r="O32" s="154">
        <f t="shared" si="8"/>
        <v>-3.9270833333333344</v>
      </c>
      <c r="P32" s="196">
        <f t="shared" si="8"/>
        <v>-4.2291666666666679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-1.2083333333333337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-4.229166666666667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42372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42372</v>
      </c>
      <c r="D52" s="89">
        <f>$C$7+1</f>
        <v>42373</v>
      </c>
      <c r="E52" s="89">
        <f>$C$7+2</f>
        <v>42374</v>
      </c>
      <c r="F52" s="89">
        <f>$C$7+3</f>
        <v>42375</v>
      </c>
      <c r="G52" s="89">
        <f>$C$7+4</f>
        <v>42376</v>
      </c>
      <c r="H52" s="89">
        <f>$C$7+5</f>
        <v>42377</v>
      </c>
      <c r="I52" s="89">
        <f>$C$7+6</f>
        <v>42378</v>
      </c>
      <c r="J52" s="89">
        <f>$C$7+7</f>
        <v>42379</v>
      </c>
      <c r="K52" s="89">
        <f>$C$7+8</f>
        <v>42380</v>
      </c>
      <c r="L52" s="89">
        <f>$C$7+9</f>
        <v>42381</v>
      </c>
      <c r="M52" s="89">
        <f>$C$7+10</f>
        <v>42382</v>
      </c>
      <c r="N52" s="89">
        <f>$C$7+11</f>
        <v>42383</v>
      </c>
      <c r="O52" s="89">
        <f>$C$7+12</f>
        <v>42384</v>
      </c>
      <c r="P52" s="90">
        <f>$C$7+13</f>
        <v>42385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phoneticPr fontId="0" type="noConversion"/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SUM('29Aug-11Sep'!D2,14)</f>
        <v>42624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+'29Aug-11Sep'!K41</f>
        <v>-54.072916666666679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+'29Aug-11Sep'!D3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+'29Aug-11Sep'!D4</f>
        <v>Emp No</v>
      </c>
      <c r="E4" s="160"/>
      <c r="F4" s="233" t="s">
        <v>85</v>
      </c>
      <c r="G4" s="161" t="str">
        <f>'29Aug-11Sep'!G4</f>
        <v>Aur No.</v>
      </c>
      <c r="H4" s="131" t="s">
        <v>64</v>
      </c>
      <c r="I4" s="131"/>
      <c r="J4" s="129"/>
      <c r="K4" s="129"/>
      <c r="L4" s="132">
        <f>'29Aug-11Sep'!K78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+'29Aug-11Sep'!D5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'29Aug-11Sep'!L5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42624</v>
      </c>
      <c r="D7" s="123">
        <f>$C$7+1</f>
        <v>42625</v>
      </c>
      <c r="E7" s="123">
        <f>$C$7+2</f>
        <v>42626</v>
      </c>
      <c r="F7" s="123">
        <f>$C$7+3</f>
        <v>42627</v>
      </c>
      <c r="G7" s="123">
        <f>$C$7+4</f>
        <v>42628</v>
      </c>
      <c r="H7" s="123">
        <f>$C$7+5</f>
        <v>42629</v>
      </c>
      <c r="I7" s="123">
        <f>$C$7+6</f>
        <v>42630</v>
      </c>
      <c r="J7" s="123">
        <f>$C$7+7</f>
        <v>42631</v>
      </c>
      <c r="K7" s="123">
        <f>$C$7+8</f>
        <v>42632</v>
      </c>
      <c r="L7" s="123">
        <f>$C$7+9</f>
        <v>42633</v>
      </c>
      <c r="M7" s="123">
        <f>$C$7+10</f>
        <v>42634</v>
      </c>
      <c r="N7" s="123">
        <f>$C$7+11</f>
        <v>42635</v>
      </c>
      <c r="O7" s="123">
        <f>$C$7+12</f>
        <v>42636</v>
      </c>
      <c r="P7" s="173">
        <f>$C$7+13</f>
        <v>42637</v>
      </c>
      <c r="Q7" s="1"/>
    </row>
    <row r="8" spans="1:17" ht="13.5" thickBot="1" x14ac:dyDescent="0.25">
      <c r="A8" s="126" t="s">
        <v>13</v>
      </c>
      <c r="B8" s="129"/>
      <c r="C8" s="99">
        <f>'29Aug-11Sep'!C8</f>
        <v>0</v>
      </c>
      <c r="D8" s="100">
        <f>'29Aug-11Sep'!D8</f>
        <v>0</v>
      </c>
      <c r="E8" s="100">
        <f>'29Aug-11Sep'!E8</f>
        <v>0.30208333333333331</v>
      </c>
      <c r="F8" s="100">
        <f>'29Aug-11Sep'!F8</f>
        <v>0.30208333333333331</v>
      </c>
      <c r="G8" s="100">
        <f>'29Aug-11Sep'!G8</f>
        <v>0.30208333333333331</v>
      </c>
      <c r="H8" s="100">
        <f>'29Aug-11Sep'!H8</f>
        <v>0.30208333333333331</v>
      </c>
      <c r="I8" s="100">
        <f>'29Aug-11Sep'!I8</f>
        <v>0.30208333333333331</v>
      </c>
      <c r="J8" s="100">
        <f>'29Aug-11Sep'!J8</f>
        <v>0</v>
      </c>
      <c r="K8" s="100">
        <f>'29Aug-11Sep'!K8</f>
        <v>0</v>
      </c>
      <c r="L8" s="100">
        <f>'29Aug-11Sep'!L8</f>
        <v>0.30208333333333331</v>
      </c>
      <c r="M8" s="100">
        <f>'29Aug-11Sep'!M8</f>
        <v>0.30208333333333331</v>
      </c>
      <c r="N8" s="100">
        <f>'29Aug-11Sep'!N8</f>
        <v>0.30208333333333331</v>
      </c>
      <c r="O8" s="100">
        <f>'29Aug-11Sep'!O8</f>
        <v>0.30208333333333331</v>
      </c>
      <c r="P8" s="174">
        <f>'29Aug-11Sep'!P8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 t="s">
        <v>79</v>
      </c>
      <c r="J23" s="102"/>
      <c r="K23" s="102"/>
      <c r="L23" s="102" t="s">
        <v>79</v>
      </c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-54.072916666666679</v>
      </c>
      <c r="D30" s="152">
        <f t="shared" ref="D30:P30" si="6">C32</f>
        <v>-54.072916666666679</v>
      </c>
      <c r="E30" s="152">
        <f t="shared" si="6"/>
        <v>-54.072916666666679</v>
      </c>
      <c r="F30" s="152">
        <f t="shared" si="6"/>
        <v>-54.375000000000014</v>
      </c>
      <c r="G30" s="152">
        <f t="shared" si="6"/>
        <v>-54.67708333333335</v>
      </c>
      <c r="H30" s="152">
        <f t="shared" si="6"/>
        <v>-54.979166666666686</v>
      </c>
      <c r="I30" s="152">
        <f t="shared" si="6"/>
        <v>-55.281250000000021</v>
      </c>
      <c r="J30" s="152">
        <f t="shared" si="6"/>
        <v>-55.583333333333357</v>
      </c>
      <c r="K30" s="152">
        <f t="shared" si="6"/>
        <v>-55.583333333333357</v>
      </c>
      <c r="L30" s="152">
        <f t="shared" si="6"/>
        <v>-55.583333333333357</v>
      </c>
      <c r="M30" s="152">
        <f t="shared" si="6"/>
        <v>-55.885416666666693</v>
      </c>
      <c r="N30" s="152">
        <f t="shared" si="6"/>
        <v>-56.187500000000028</v>
      </c>
      <c r="O30" s="152">
        <f t="shared" si="6"/>
        <v>-56.489583333333364</v>
      </c>
      <c r="P30" s="194">
        <f t="shared" si="6"/>
        <v>-56.7916666666667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-54.072916666666679</v>
      </c>
      <c r="D32" s="154">
        <f t="shared" si="8"/>
        <v>-54.072916666666679</v>
      </c>
      <c r="E32" s="154">
        <f t="shared" si="8"/>
        <v>-54.375000000000014</v>
      </c>
      <c r="F32" s="154">
        <f t="shared" si="8"/>
        <v>-54.67708333333335</v>
      </c>
      <c r="G32" s="154">
        <f t="shared" si="8"/>
        <v>-54.979166666666686</v>
      </c>
      <c r="H32" s="154">
        <f t="shared" si="8"/>
        <v>-55.281250000000021</v>
      </c>
      <c r="I32" s="154">
        <f t="shared" si="8"/>
        <v>-55.583333333333357</v>
      </c>
      <c r="J32" s="154">
        <f t="shared" si="8"/>
        <v>-55.583333333333357</v>
      </c>
      <c r="K32" s="154">
        <f t="shared" si="8"/>
        <v>-55.583333333333357</v>
      </c>
      <c r="L32" s="154">
        <f t="shared" si="8"/>
        <v>-55.885416666666693</v>
      </c>
      <c r="M32" s="154">
        <f t="shared" si="8"/>
        <v>-56.187500000000028</v>
      </c>
      <c r="N32" s="154">
        <f t="shared" si="8"/>
        <v>-56.489583333333364</v>
      </c>
      <c r="O32" s="154">
        <f t="shared" si="8"/>
        <v>-56.7916666666667</v>
      </c>
      <c r="P32" s="196">
        <f t="shared" si="8"/>
        <v>-57.093750000000036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-54.072916666666679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-57.093750000000014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42624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42624</v>
      </c>
      <c r="D52" s="89">
        <f>$C$7+1</f>
        <v>42625</v>
      </c>
      <c r="E52" s="89">
        <f>$C$7+2</f>
        <v>42626</v>
      </c>
      <c r="F52" s="89">
        <f>$C$7+3</f>
        <v>42627</v>
      </c>
      <c r="G52" s="89">
        <f>$C$7+4</f>
        <v>42628</v>
      </c>
      <c r="H52" s="89">
        <f>$C$7+5</f>
        <v>42629</v>
      </c>
      <c r="I52" s="89">
        <f>$C$7+6</f>
        <v>42630</v>
      </c>
      <c r="J52" s="89">
        <f>$C$7+7</f>
        <v>42631</v>
      </c>
      <c r="K52" s="89">
        <f>$C$7+8</f>
        <v>42632</v>
      </c>
      <c r="L52" s="89">
        <f>$C$7+9</f>
        <v>42633</v>
      </c>
      <c r="M52" s="89">
        <f>$C$7+10</f>
        <v>42634</v>
      </c>
      <c r="N52" s="89">
        <f>$C$7+11</f>
        <v>42635</v>
      </c>
      <c r="O52" s="89">
        <f>$C$7+12</f>
        <v>42636</v>
      </c>
      <c r="P52" s="90">
        <f>$C$7+13</f>
        <v>42637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Cm6gPAtkT58Jpb603SDqKKhh/pucd5DqNe2WCBQQpVz8ytBVynz+xaloQSHBx4YUR0fh7DHNT7C3yDcfcLMe/w==" saltValue="h6rMFVAKktuhFEw0ZsWdBQ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SUM('12Sep-25Sep'!D2,14)</f>
        <v>42638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+'12Sep-25Sep'!K41</f>
        <v>-57.093750000000014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+'12Sep-25Sep'!D3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+'12Sep-25Sep'!D4</f>
        <v>Emp No</v>
      </c>
      <c r="E4" s="160"/>
      <c r="F4" s="233" t="s">
        <v>85</v>
      </c>
      <c r="G4" s="161" t="str">
        <f>'12Sep-25Sep'!G4</f>
        <v>Aur No.</v>
      </c>
      <c r="H4" s="131" t="s">
        <v>64</v>
      </c>
      <c r="I4" s="131"/>
      <c r="J4" s="129"/>
      <c r="K4" s="129"/>
      <c r="L4" s="132">
        <f>'12Sep-25Sep'!K78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'12Sep-25Sep'!D5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'12Sep-25Sep'!L5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42638</v>
      </c>
      <c r="D7" s="123">
        <f>$C$7+1</f>
        <v>42639</v>
      </c>
      <c r="E7" s="123">
        <f>$C$7+2</f>
        <v>42640</v>
      </c>
      <c r="F7" s="123">
        <f>$C$7+3</f>
        <v>42641</v>
      </c>
      <c r="G7" s="123">
        <f>$C$7+4</f>
        <v>42642</v>
      </c>
      <c r="H7" s="123">
        <f>$C$7+5</f>
        <v>42643</v>
      </c>
      <c r="I7" s="123">
        <f>$C$7+6</f>
        <v>42644</v>
      </c>
      <c r="J7" s="123">
        <f>$C$7+7</f>
        <v>42645</v>
      </c>
      <c r="K7" s="123">
        <f>$C$7+8</f>
        <v>42646</v>
      </c>
      <c r="L7" s="123">
        <f>$C$7+9</f>
        <v>42647</v>
      </c>
      <c r="M7" s="123">
        <f>$C$7+10</f>
        <v>42648</v>
      </c>
      <c r="N7" s="123">
        <f>$C$7+11</f>
        <v>42649</v>
      </c>
      <c r="O7" s="123">
        <f>$C$7+12</f>
        <v>42650</v>
      </c>
      <c r="P7" s="173">
        <f>$C$7+13</f>
        <v>42651</v>
      </c>
      <c r="Q7" s="1"/>
    </row>
    <row r="8" spans="1:17" ht="13.5" thickBot="1" x14ac:dyDescent="0.25">
      <c r="A8" s="126" t="s">
        <v>13</v>
      </c>
      <c r="B8" s="129"/>
      <c r="C8" s="99">
        <f>'12Sep-25Sep'!C8</f>
        <v>0</v>
      </c>
      <c r="D8" s="100">
        <f>'12Sep-25Sep'!D8</f>
        <v>0</v>
      </c>
      <c r="E8" s="100">
        <f>'12Sep-25Sep'!E8</f>
        <v>0.30208333333333331</v>
      </c>
      <c r="F8" s="100">
        <f>'12Sep-25Sep'!F8</f>
        <v>0.30208333333333331</v>
      </c>
      <c r="G8" s="100">
        <f>'12Sep-25Sep'!G8</f>
        <v>0.30208333333333331</v>
      </c>
      <c r="H8" s="100">
        <f>'12Sep-25Sep'!H8</f>
        <v>0.30208333333333331</v>
      </c>
      <c r="I8" s="100">
        <f>'12Sep-25Sep'!I8</f>
        <v>0.30208333333333331</v>
      </c>
      <c r="J8" s="100">
        <f>'12Sep-25Sep'!J8</f>
        <v>0</v>
      </c>
      <c r="K8" s="100">
        <f>'12Sep-25Sep'!K8</f>
        <v>0</v>
      </c>
      <c r="L8" s="100">
        <f>'12Sep-25Sep'!L8</f>
        <v>0.30208333333333331</v>
      </c>
      <c r="M8" s="100">
        <f>'12Sep-25Sep'!M8</f>
        <v>0.30208333333333331</v>
      </c>
      <c r="N8" s="100">
        <f>'12Sep-25Sep'!N8</f>
        <v>0.30208333333333331</v>
      </c>
      <c r="O8" s="100">
        <f>'12Sep-25Sep'!O8</f>
        <v>0.30208333333333331</v>
      </c>
      <c r="P8" s="174">
        <f>'12Sep-25Sep'!P8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>
        <v>0.30208333333333331</v>
      </c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0.30208333333333331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 t="str">
        <f t="shared" si="4"/>
        <v>0:00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0.30208333333333331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-57.093750000000014</v>
      </c>
      <c r="D30" s="152">
        <f t="shared" ref="D30:P30" si="6">C32</f>
        <v>-57.093750000000014</v>
      </c>
      <c r="E30" s="152">
        <f t="shared" si="6"/>
        <v>-57.093750000000014</v>
      </c>
      <c r="F30" s="152">
        <f t="shared" si="6"/>
        <v>-57.39583333333335</v>
      </c>
      <c r="G30" s="152">
        <f t="shared" si="6"/>
        <v>-57.697916666666686</v>
      </c>
      <c r="H30" s="152">
        <f t="shared" si="6"/>
        <v>-58.000000000000021</v>
      </c>
      <c r="I30" s="152">
        <f t="shared" si="6"/>
        <v>-58.302083333333357</v>
      </c>
      <c r="J30" s="152">
        <f t="shared" si="6"/>
        <v>-58.604166666666693</v>
      </c>
      <c r="K30" s="152">
        <f t="shared" si="6"/>
        <v>-58.604166666666693</v>
      </c>
      <c r="L30" s="152">
        <f t="shared" si="6"/>
        <v>-58.604166666666693</v>
      </c>
      <c r="M30" s="152">
        <f t="shared" si="6"/>
        <v>-58.604166666666693</v>
      </c>
      <c r="N30" s="152">
        <f t="shared" si="6"/>
        <v>-58.906250000000028</v>
      </c>
      <c r="O30" s="152">
        <f t="shared" si="6"/>
        <v>-59.208333333333364</v>
      </c>
      <c r="P30" s="194">
        <f t="shared" si="6"/>
        <v>-59.5104166666667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0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-57.093750000000014</v>
      </c>
      <c r="D32" s="154">
        <f t="shared" si="8"/>
        <v>-57.093750000000014</v>
      </c>
      <c r="E32" s="154">
        <f t="shared" si="8"/>
        <v>-57.39583333333335</v>
      </c>
      <c r="F32" s="154">
        <f t="shared" si="8"/>
        <v>-57.697916666666686</v>
      </c>
      <c r="G32" s="154">
        <f t="shared" si="8"/>
        <v>-58.000000000000021</v>
      </c>
      <c r="H32" s="154">
        <f t="shared" si="8"/>
        <v>-58.302083333333357</v>
      </c>
      <c r="I32" s="154">
        <f t="shared" si="8"/>
        <v>-58.604166666666693</v>
      </c>
      <c r="J32" s="154">
        <f t="shared" si="8"/>
        <v>-58.604166666666693</v>
      </c>
      <c r="K32" s="154">
        <f t="shared" si="8"/>
        <v>-58.604166666666693</v>
      </c>
      <c r="L32" s="154">
        <f t="shared" si="8"/>
        <v>-58.604166666666693</v>
      </c>
      <c r="M32" s="154">
        <f t="shared" si="8"/>
        <v>-58.906250000000028</v>
      </c>
      <c r="N32" s="154">
        <f t="shared" si="8"/>
        <v>-59.208333333333364</v>
      </c>
      <c r="O32" s="154">
        <f t="shared" si="8"/>
        <v>-59.5104166666667</v>
      </c>
      <c r="P32" s="196">
        <f t="shared" si="8"/>
        <v>-59.812500000000036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-57.093750000000014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0.30208333333333331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-59.812500000000014</v>
      </c>
      <c r="L41" s="92"/>
      <c r="M41" s="95" t="s">
        <v>75</v>
      </c>
      <c r="N41" s="98">
        <f>SUM(C27:P27)</f>
        <v>2.71875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42638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42638</v>
      </c>
      <c r="D52" s="89">
        <f>$C$7+1</f>
        <v>42639</v>
      </c>
      <c r="E52" s="89">
        <f>$C$7+2</f>
        <v>42640</v>
      </c>
      <c r="F52" s="89">
        <f>$C$7+3</f>
        <v>42641</v>
      </c>
      <c r="G52" s="89">
        <f>$C$7+4</f>
        <v>42642</v>
      </c>
      <c r="H52" s="89">
        <f>$C$7+5</f>
        <v>42643</v>
      </c>
      <c r="I52" s="89">
        <f>$C$7+6</f>
        <v>42644</v>
      </c>
      <c r="J52" s="89">
        <f>$C$7+7</f>
        <v>42645</v>
      </c>
      <c r="K52" s="89">
        <f>$C$7+8</f>
        <v>42646</v>
      </c>
      <c r="L52" s="89">
        <f>$C$7+9</f>
        <v>42647</v>
      </c>
      <c r="M52" s="89">
        <f>$C$7+10</f>
        <v>42648</v>
      </c>
      <c r="N52" s="89">
        <f>$C$7+11</f>
        <v>42649</v>
      </c>
      <c r="O52" s="89">
        <f>$C$7+12</f>
        <v>42650</v>
      </c>
      <c r="P52" s="90">
        <f>$C$7+13</f>
        <v>42651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yMWIzsNZubTDb7js+zmbTHNhPGxPSM1QYYCZHjtiq0OcZMbhJ6xG6v7vddNI5m2LEjOl7Zed0hrCMlKkg4yR7Q==" saltValue="NLgNbMkMM9bJcMCQADmEEQ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SUM('26Sep-9Oct'!D2,14)</f>
        <v>42652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+'26Sep-9Oct'!K41</f>
        <v>-59.812500000000014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+'26Sep-9Oct'!D3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+'26Sep-9Oct'!D4</f>
        <v>Emp No</v>
      </c>
      <c r="E4" s="160"/>
      <c r="F4" s="233" t="s">
        <v>85</v>
      </c>
      <c r="G4" s="161" t="str">
        <f>'26Sep-9Oct'!G4</f>
        <v>Aur No.</v>
      </c>
      <c r="H4" s="131" t="s">
        <v>64</v>
      </c>
      <c r="I4" s="131"/>
      <c r="J4" s="129"/>
      <c r="K4" s="129"/>
      <c r="L4" s="132">
        <f>'26Sep-9Oct'!K78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+'26Sep-9Oct'!D5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'26Sep-9Oct'!L5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42652</v>
      </c>
      <c r="D7" s="123">
        <f>$C$7+1</f>
        <v>42653</v>
      </c>
      <c r="E7" s="123">
        <f>$C$7+2</f>
        <v>42654</v>
      </c>
      <c r="F7" s="123">
        <f>$C$7+3</f>
        <v>42655</v>
      </c>
      <c r="G7" s="123">
        <f>$C$7+4</f>
        <v>42656</v>
      </c>
      <c r="H7" s="123">
        <f>$C$7+5</f>
        <v>42657</v>
      </c>
      <c r="I7" s="123">
        <f>$C$7+6</f>
        <v>42658</v>
      </c>
      <c r="J7" s="123">
        <f>$C$7+7</f>
        <v>42659</v>
      </c>
      <c r="K7" s="123">
        <f>$C$7+8</f>
        <v>42660</v>
      </c>
      <c r="L7" s="123">
        <f>$C$7+9</f>
        <v>42661</v>
      </c>
      <c r="M7" s="123">
        <f>$C$7+10</f>
        <v>42662</v>
      </c>
      <c r="N7" s="123">
        <f>$C$7+11</f>
        <v>42663</v>
      </c>
      <c r="O7" s="123">
        <f>$C$7+12</f>
        <v>42664</v>
      </c>
      <c r="P7" s="173">
        <f>$C$7+13</f>
        <v>42665</v>
      </c>
      <c r="Q7" s="1"/>
    </row>
    <row r="8" spans="1:17" ht="13.5" thickBot="1" x14ac:dyDescent="0.25">
      <c r="A8" s="126" t="s">
        <v>13</v>
      </c>
      <c r="B8" s="129"/>
      <c r="C8" s="99">
        <f>'26Sep-9Oct'!C8</f>
        <v>0</v>
      </c>
      <c r="D8" s="100">
        <f>'26Sep-9Oct'!D8</f>
        <v>0</v>
      </c>
      <c r="E8" s="100">
        <f>'26Sep-9Oct'!E8</f>
        <v>0.30208333333333331</v>
      </c>
      <c r="F8" s="100">
        <f>'26Sep-9Oct'!F8</f>
        <v>0.30208333333333331</v>
      </c>
      <c r="G8" s="100">
        <f>'26Sep-9Oct'!G8</f>
        <v>0.30208333333333331</v>
      </c>
      <c r="H8" s="100">
        <f>'26Sep-9Oct'!H8</f>
        <v>0.30208333333333331</v>
      </c>
      <c r="I8" s="100">
        <f>'26Sep-9Oct'!I8</f>
        <v>0.30208333333333331</v>
      </c>
      <c r="J8" s="100">
        <f>'26Sep-9Oct'!J8</f>
        <v>0</v>
      </c>
      <c r="K8" s="100">
        <f>'26Sep-9Oct'!K8</f>
        <v>0</v>
      </c>
      <c r="L8" s="100">
        <f>'26Sep-9Oct'!L8</f>
        <v>0.30208333333333331</v>
      </c>
      <c r="M8" s="100">
        <f>'26Sep-9Oct'!M8</f>
        <v>0.30208333333333331</v>
      </c>
      <c r="N8" s="100">
        <f>'26Sep-9Oct'!N8</f>
        <v>0.30208333333333331</v>
      </c>
      <c r="O8" s="100">
        <f>'26Sep-9Oct'!O8</f>
        <v>0.30208333333333331</v>
      </c>
      <c r="P8" s="174">
        <f>'26Sep-9Oct'!P8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 t="s">
        <v>79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-59.812500000000014</v>
      </c>
      <c r="D30" s="152">
        <f t="shared" ref="D30:P30" si="6">C32</f>
        <v>-59.812500000000014</v>
      </c>
      <c r="E30" s="152">
        <f t="shared" si="6"/>
        <v>-59.812500000000014</v>
      </c>
      <c r="F30" s="152">
        <f t="shared" si="6"/>
        <v>-60.11458333333335</v>
      </c>
      <c r="G30" s="152">
        <f t="shared" si="6"/>
        <v>-60.416666666666686</v>
      </c>
      <c r="H30" s="152">
        <f t="shared" si="6"/>
        <v>-60.718750000000021</v>
      </c>
      <c r="I30" s="152">
        <f t="shared" si="6"/>
        <v>-61.020833333333357</v>
      </c>
      <c r="J30" s="152">
        <f t="shared" si="6"/>
        <v>-61.322916666666693</v>
      </c>
      <c r="K30" s="152">
        <f t="shared" si="6"/>
        <v>-61.322916666666693</v>
      </c>
      <c r="L30" s="152">
        <f t="shared" si="6"/>
        <v>-61.322916666666693</v>
      </c>
      <c r="M30" s="152">
        <f t="shared" si="6"/>
        <v>-61.625000000000028</v>
      </c>
      <c r="N30" s="152">
        <f t="shared" si="6"/>
        <v>-61.927083333333364</v>
      </c>
      <c r="O30" s="152">
        <f t="shared" si="6"/>
        <v>-62.2291666666667</v>
      </c>
      <c r="P30" s="194">
        <f t="shared" si="6"/>
        <v>-62.531250000000036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-59.812500000000014</v>
      </c>
      <c r="D32" s="154">
        <f t="shared" si="8"/>
        <v>-59.812500000000014</v>
      </c>
      <c r="E32" s="154">
        <f t="shared" si="8"/>
        <v>-60.11458333333335</v>
      </c>
      <c r="F32" s="154">
        <f t="shared" si="8"/>
        <v>-60.416666666666686</v>
      </c>
      <c r="G32" s="154">
        <f t="shared" si="8"/>
        <v>-60.718750000000021</v>
      </c>
      <c r="H32" s="154">
        <f t="shared" si="8"/>
        <v>-61.020833333333357</v>
      </c>
      <c r="I32" s="154">
        <f t="shared" si="8"/>
        <v>-61.322916666666693</v>
      </c>
      <c r="J32" s="154">
        <f t="shared" si="8"/>
        <v>-61.322916666666693</v>
      </c>
      <c r="K32" s="154">
        <f t="shared" si="8"/>
        <v>-61.322916666666693</v>
      </c>
      <c r="L32" s="154">
        <f t="shared" si="8"/>
        <v>-61.625000000000028</v>
      </c>
      <c r="M32" s="154">
        <f t="shared" si="8"/>
        <v>-61.927083333333364</v>
      </c>
      <c r="N32" s="154">
        <f t="shared" si="8"/>
        <v>-62.2291666666667</v>
      </c>
      <c r="O32" s="154">
        <f t="shared" si="8"/>
        <v>-62.531250000000036</v>
      </c>
      <c r="P32" s="196">
        <f t="shared" si="8"/>
        <v>-62.833333333333371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-59.812500000000014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-62.83333333333335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42652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42652</v>
      </c>
      <c r="D52" s="89">
        <f>$C$7+1</f>
        <v>42653</v>
      </c>
      <c r="E52" s="89">
        <f>$C$7+2</f>
        <v>42654</v>
      </c>
      <c r="F52" s="89">
        <f>$C$7+3</f>
        <v>42655</v>
      </c>
      <c r="G52" s="89">
        <f>$C$7+4</f>
        <v>42656</v>
      </c>
      <c r="H52" s="89">
        <f>$C$7+5</f>
        <v>42657</v>
      </c>
      <c r="I52" s="89">
        <f>$C$7+6</f>
        <v>42658</v>
      </c>
      <c r="J52" s="89">
        <f>$C$7+7</f>
        <v>42659</v>
      </c>
      <c r="K52" s="89">
        <f>$C$7+8</f>
        <v>42660</v>
      </c>
      <c r="L52" s="89">
        <f>$C$7+9</f>
        <v>42661</v>
      </c>
      <c r="M52" s="89">
        <f>$C$7+10</f>
        <v>42662</v>
      </c>
      <c r="N52" s="89">
        <f>$C$7+11</f>
        <v>42663</v>
      </c>
      <c r="O52" s="89">
        <f>$C$7+12</f>
        <v>42664</v>
      </c>
      <c r="P52" s="90">
        <f>$C$7+13</f>
        <v>42665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eVvdwUvXJaj3bho7dBWSd0jkzIj7ltJbSuy/l9nXIYyyIXMRegspHeNi6/8PqlvH2POm1t6iCAaYrlAXXAKSHA==" saltValue="ZnLrA/Syzsrkew63UKQokA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 '10Oct-23Oct'!D2,14)</f>
        <v>42666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+'10Oct-23Oct'!K41</f>
        <v>-62.83333333333335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+'10Oct-23Oct'!D3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+'10Oct-23Oct'!D4</f>
        <v>Emp No</v>
      </c>
      <c r="E4" s="160"/>
      <c r="F4" s="233" t="s">
        <v>85</v>
      </c>
      <c r="G4" s="161" t="str">
        <f>'10Oct-23Oct'!G4</f>
        <v>Aur No.</v>
      </c>
      <c r="H4" s="131" t="s">
        <v>64</v>
      </c>
      <c r="I4" s="131"/>
      <c r="J4" s="129"/>
      <c r="K4" s="129"/>
      <c r="L4" s="132">
        <f>'10Oct-23Oct'!K78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+'10Oct-23Oct'!D5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'10Oct-23Oct'!L5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42666</v>
      </c>
      <c r="D7" s="123">
        <f>$C$7+1</f>
        <v>42667</v>
      </c>
      <c r="E7" s="123">
        <f>$C$7+2</f>
        <v>42668</v>
      </c>
      <c r="F7" s="123">
        <f>$C$7+3</f>
        <v>42669</v>
      </c>
      <c r="G7" s="123">
        <f>$C$7+4</f>
        <v>42670</v>
      </c>
      <c r="H7" s="123">
        <f>$C$7+5</f>
        <v>42671</v>
      </c>
      <c r="I7" s="123">
        <f>$C$7+6</f>
        <v>42672</v>
      </c>
      <c r="J7" s="123">
        <f>$C$7+7</f>
        <v>42673</v>
      </c>
      <c r="K7" s="123">
        <f>$C$7+8</f>
        <v>42674</v>
      </c>
      <c r="L7" s="123">
        <f>$C$7+9</f>
        <v>42675</v>
      </c>
      <c r="M7" s="123">
        <f>$C$7+10</f>
        <v>42676</v>
      </c>
      <c r="N7" s="123">
        <f>$C$7+11</f>
        <v>42677</v>
      </c>
      <c r="O7" s="123">
        <f>$C$7+12</f>
        <v>42678</v>
      </c>
      <c r="P7" s="173">
        <f>$C$7+13</f>
        <v>42679</v>
      </c>
      <c r="Q7" s="1"/>
    </row>
    <row r="8" spans="1:17" ht="13.5" thickBot="1" x14ac:dyDescent="0.25">
      <c r="A8" s="126" t="s">
        <v>13</v>
      </c>
      <c r="B8" s="129"/>
      <c r="C8" s="99">
        <f>'10Oct-23Oct'!C8</f>
        <v>0</v>
      </c>
      <c r="D8" s="100">
        <f>'10Oct-23Oct'!D8</f>
        <v>0</v>
      </c>
      <c r="E8" s="100">
        <f>'10Oct-23Oct'!E8</f>
        <v>0.30208333333333331</v>
      </c>
      <c r="F8" s="100">
        <f>'10Oct-23Oct'!F8</f>
        <v>0.30208333333333331</v>
      </c>
      <c r="G8" s="100">
        <f>'10Oct-23Oct'!G8</f>
        <v>0.30208333333333331</v>
      </c>
      <c r="H8" s="100">
        <f>'10Oct-23Oct'!H8</f>
        <v>0.30208333333333331</v>
      </c>
      <c r="I8" s="100">
        <f>'10Oct-23Oct'!I8</f>
        <v>0.30208333333333331</v>
      </c>
      <c r="J8" s="100">
        <f>'10Oct-23Oct'!J8</f>
        <v>0</v>
      </c>
      <c r="K8" s="100">
        <f>'10Oct-23Oct'!K8</f>
        <v>0</v>
      </c>
      <c r="L8" s="100">
        <f>'10Oct-23Oct'!L8</f>
        <v>0.30208333333333331</v>
      </c>
      <c r="M8" s="100">
        <f>'10Oct-23Oct'!M8</f>
        <v>0.30208333333333331</v>
      </c>
      <c r="N8" s="100">
        <f>'10Oct-23Oct'!N8</f>
        <v>0.30208333333333331</v>
      </c>
      <c r="O8" s="100">
        <f>'10Oct-23Oct'!O8</f>
        <v>0.30208333333333331</v>
      </c>
      <c r="P8" s="174">
        <f>'10Oct-23Oct'!P8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-62.83333333333335</v>
      </c>
      <c r="D30" s="152">
        <f t="shared" ref="D30:P30" si="6">C32</f>
        <v>-62.83333333333335</v>
      </c>
      <c r="E30" s="152">
        <f t="shared" si="6"/>
        <v>-62.83333333333335</v>
      </c>
      <c r="F30" s="152">
        <f t="shared" si="6"/>
        <v>-63.135416666666686</v>
      </c>
      <c r="G30" s="152">
        <f t="shared" si="6"/>
        <v>-63.437500000000021</v>
      </c>
      <c r="H30" s="152">
        <f t="shared" si="6"/>
        <v>-63.739583333333357</v>
      </c>
      <c r="I30" s="152">
        <f t="shared" si="6"/>
        <v>-64.041666666666686</v>
      </c>
      <c r="J30" s="152">
        <f t="shared" si="6"/>
        <v>-64.343750000000014</v>
      </c>
      <c r="K30" s="152">
        <f t="shared" si="6"/>
        <v>-64.343750000000014</v>
      </c>
      <c r="L30" s="152">
        <f t="shared" si="6"/>
        <v>-64.343750000000014</v>
      </c>
      <c r="M30" s="152">
        <f t="shared" si="6"/>
        <v>-64.645833333333343</v>
      </c>
      <c r="N30" s="152">
        <f t="shared" si="6"/>
        <v>-64.947916666666671</v>
      </c>
      <c r="O30" s="152">
        <f t="shared" si="6"/>
        <v>-65.25</v>
      </c>
      <c r="P30" s="194">
        <f t="shared" si="6"/>
        <v>-65.552083333333329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-62.83333333333335</v>
      </c>
      <c r="D32" s="154">
        <f t="shared" si="8"/>
        <v>-62.83333333333335</v>
      </c>
      <c r="E32" s="154">
        <f t="shared" si="8"/>
        <v>-63.135416666666686</v>
      </c>
      <c r="F32" s="154">
        <f t="shared" si="8"/>
        <v>-63.437500000000021</v>
      </c>
      <c r="G32" s="154">
        <f t="shared" si="8"/>
        <v>-63.739583333333357</v>
      </c>
      <c r="H32" s="154">
        <f t="shared" si="8"/>
        <v>-64.041666666666686</v>
      </c>
      <c r="I32" s="154">
        <f t="shared" si="8"/>
        <v>-64.343750000000014</v>
      </c>
      <c r="J32" s="154">
        <f t="shared" si="8"/>
        <v>-64.343750000000014</v>
      </c>
      <c r="K32" s="154">
        <f t="shared" si="8"/>
        <v>-64.343750000000014</v>
      </c>
      <c r="L32" s="154">
        <f t="shared" si="8"/>
        <v>-64.645833333333343</v>
      </c>
      <c r="M32" s="154">
        <f t="shared" si="8"/>
        <v>-64.947916666666671</v>
      </c>
      <c r="N32" s="154">
        <f t="shared" si="8"/>
        <v>-65.25</v>
      </c>
      <c r="O32" s="154">
        <f t="shared" si="8"/>
        <v>-65.552083333333329</v>
      </c>
      <c r="P32" s="196">
        <f t="shared" si="8"/>
        <v>-65.854166666666657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-62.83333333333335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-65.854166666666686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42666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42666</v>
      </c>
      <c r="D52" s="89">
        <f>$C$7+1</f>
        <v>42667</v>
      </c>
      <c r="E52" s="89">
        <f>$C$7+2</f>
        <v>42668</v>
      </c>
      <c r="F52" s="89">
        <f>$C$7+3</f>
        <v>42669</v>
      </c>
      <c r="G52" s="89">
        <f>$C$7+4</f>
        <v>42670</v>
      </c>
      <c r="H52" s="89">
        <f>$C$7+5</f>
        <v>42671</v>
      </c>
      <c r="I52" s="89">
        <f>$C$7+6</f>
        <v>42672</v>
      </c>
      <c r="J52" s="89">
        <f>$C$7+7</f>
        <v>42673</v>
      </c>
      <c r="K52" s="89">
        <f>$C$7+8</f>
        <v>42674</v>
      </c>
      <c r="L52" s="89">
        <f>$C$7+9</f>
        <v>42675</v>
      </c>
      <c r="M52" s="89">
        <f>$C$7+10</f>
        <v>42676</v>
      </c>
      <c r="N52" s="89">
        <f>$C$7+11</f>
        <v>42677</v>
      </c>
      <c r="O52" s="89">
        <f>$C$7+12</f>
        <v>42678</v>
      </c>
      <c r="P52" s="90">
        <f>$C$7+13</f>
        <v>42679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Zyi/4rIseetTyjZqjNI8t4k+9SZh8OtVe3JQycLM3m8JMIJ75/Ym/DAf1ThGRyHPI48SY/IPfud2Ly/qFM17oA==" saltValue="B8bAu7+lgx+V0JBUQ3rtig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SUM('24Oct-6Nov'!D2,14)</f>
        <v>42680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+'24Oct-6Nov'!K41</f>
        <v>-65.854166666666686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+'24Oct-6Nov'!D3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+'24Oct-6Nov'!D4</f>
        <v>Emp No</v>
      </c>
      <c r="E4" s="160"/>
      <c r="F4" s="233" t="s">
        <v>85</v>
      </c>
      <c r="G4" s="161" t="str">
        <f>'24Oct-6Nov'!G4</f>
        <v>Aur No.</v>
      </c>
      <c r="H4" s="131" t="s">
        <v>64</v>
      </c>
      <c r="I4" s="131"/>
      <c r="J4" s="129"/>
      <c r="K4" s="129"/>
      <c r="L4" s="132">
        <f>'24Oct-6Nov'!K78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+'24Oct-6Nov'!D5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'24Oct-6Nov'!L5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42680</v>
      </c>
      <c r="D7" s="123">
        <f>$C$7+1</f>
        <v>42681</v>
      </c>
      <c r="E7" s="123">
        <f>$C$7+2</f>
        <v>42682</v>
      </c>
      <c r="F7" s="123">
        <f>$C$7+3</f>
        <v>42683</v>
      </c>
      <c r="G7" s="123">
        <f>$C$7+4</f>
        <v>42684</v>
      </c>
      <c r="H7" s="123">
        <f>$C$7+5</f>
        <v>42685</v>
      </c>
      <c r="I7" s="123">
        <f>$C$7+6</f>
        <v>42686</v>
      </c>
      <c r="J7" s="123">
        <f>$C$7+7</f>
        <v>42687</v>
      </c>
      <c r="K7" s="123">
        <f>$C$7+8</f>
        <v>42688</v>
      </c>
      <c r="L7" s="123">
        <f>$C$7+9</f>
        <v>42689</v>
      </c>
      <c r="M7" s="123">
        <f>$C$7+10</f>
        <v>42690</v>
      </c>
      <c r="N7" s="123">
        <f>$C$7+11</f>
        <v>42691</v>
      </c>
      <c r="O7" s="123">
        <f>$C$7+12</f>
        <v>42692</v>
      </c>
      <c r="P7" s="173">
        <f>$C$7+13</f>
        <v>42693</v>
      </c>
      <c r="Q7" s="1"/>
    </row>
    <row r="8" spans="1:17" ht="13.5" thickBot="1" x14ac:dyDescent="0.25">
      <c r="A8" s="126" t="s">
        <v>13</v>
      </c>
      <c r="B8" s="129"/>
      <c r="C8" s="99">
        <f>'24Oct-6Nov'!C8</f>
        <v>0</v>
      </c>
      <c r="D8" s="100">
        <f>'24Oct-6Nov'!D8</f>
        <v>0</v>
      </c>
      <c r="E8" s="100">
        <f>'24Oct-6Nov'!E8</f>
        <v>0.30208333333333331</v>
      </c>
      <c r="F8" s="100">
        <f>'24Oct-6Nov'!F8</f>
        <v>0.30208333333333331</v>
      </c>
      <c r="G8" s="100">
        <f>'24Oct-6Nov'!G8</f>
        <v>0.30208333333333331</v>
      </c>
      <c r="H8" s="100">
        <f>'24Oct-6Nov'!H8</f>
        <v>0.30208333333333331</v>
      </c>
      <c r="I8" s="100">
        <f>'24Oct-6Nov'!I8</f>
        <v>0.30208333333333331</v>
      </c>
      <c r="J8" s="100">
        <f>'24Oct-6Nov'!J8</f>
        <v>0</v>
      </c>
      <c r="K8" s="100">
        <f>'24Oct-6Nov'!K8</f>
        <v>0</v>
      </c>
      <c r="L8" s="100">
        <f>'24Oct-6Nov'!L8</f>
        <v>0.30208333333333331</v>
      </c>
      <c r="M8" s="100">
        <f>'24Oct-6Nov'!M8</f>
        <v>0.30208333333333331</v>
      </c>
      <c r="N8" s="100">
        <f>'24Oct-6Nov'!N8</f>
        <v>0.30208333333333331</v>
      </c>
      <c r="O8" s="100">
        <f>'24Oct-6Nov'!O8</f>
        <v>0.30208333333333331</v>
      </c>
      <c r="P8" s="174">
        <f>'24Oct-6Nov'!P8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-65.854166666666686</v>
      </c>
      <c r="D30" s="152">
        <f t="shared" ref="D30:P30" si="6">C32</f>
        <v>-65.854166666666686</v>
      </c>
      <c r="E30" s="152">
        <f t="shared" si="6"/>
        <v>-65.854166666666686</v>
      </c>
      <c r="F30" s="152">
        <f t="shared" si="6"/>
        <v>-66.156250000000014</v>
      </c>
      <c r="G30" s="152">
        <f t="shared" si="6"/>
        <v>-66.458333333333343</v>
      </c>
      <c r="H30" s="152">
        <f t="shared" si="6"/>
        <v>-66.760416666666671</v>
      </c>
      <c r="I30" s="152">
        <f t="shared" si="6"/>
        <v>-67.0625</v>
      </c>
      <c r="J30" s="152">
        <f t="shared" si="6"/>
        <v>-67.364583333333329</v>
      </c>
      <c r="K30" s="152">
        <f t="shared" si="6"/>
        <v>-67.364583333333329</v>
      </c>
      <c r="L30" s="152">
        <f t="shared" si="6"/>
        <v>-67.364583333333329</v>
      </c>
      <c r="M30" s="152">
        <f t="shared" si="6"/>
        <v>-67.666666666666657</v>
      </c>
      <c r="N30" s="152">
        <f t="shared" si="6"/>
        <v>-67.968749999999986</v>
      </c>
      <c r="O30" s="152">
        <f t="shared" si="6"/>
        <v>-68.270833333333314</v>
      </c>
      <c r="P30" s="194">
        <f t="shared" si="6"/>
        <v>-68.572916666666643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-65.854166666666686</v>
      </c>
      <c r="D32" s="154">
        <f t="shared" si="8"/>
        <v>-65.854166666666686</v>
      </c>
      <c r="E32" s="154">
        <f t="shared" si="8"/>
        <v>-66.156250000000014</v>
      </c>
      <c r="F32" s="154">
        <f t="shared" si="8"/>
        <v>-66.458333333333343</v>
      </c>
      <c r="G32" s="154">
        <f t="shared" si="8"/>
        <v>-66.760416666666671</v>
      </c>
      <c r="H32" s="154">
        <f t="shared" si="8"/>
        <v>-67.0625</v>
      </c>
      <c r="I32" s="154">
        <f t="shared" si="8"/>
        <v>-67.364583333333329</v>
      </c>
      <c r="J32" s="154">
        <f t="shared" si="8"/>
        <v>-67.364583333333329</v>
      </c>
      <c r="K32" s="154">
        <f t="shared" si="8"/>
        <v>-67.364583333333329</v>
      </c>
      <c r="L32" s="154">
        <f t="shared" si="8"/>
        <v>-67.666666666666657</v>
      </c>
      <c r="M32" s="154">
        <f t="shared" si="8"/>
        <v>-67.968749999999986</v>
      </c>
      <c r="N32" s="154">
        <f t="shared" si="8"/>
        <v>-68.270833333333314</v>
      </c>
      <c r="O32" s="154">
        <f t="shared" si="8"/>
        <v>-68.572916666666643</v>
      </c>
      <c r="P32" s="196">
        <f t="shared" si="8"/>
        <v>-68.874999999999972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-65.854166666666686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-68.875000000000014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42680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42680</v>
      </c>
      <c r="D52" s="89">
        <f>$C$7+1</f>
        <v>42681</v>
      </c>
      <c r="E52" s="89">
        <f>$C$7+2</f>
        <v>42682</v>
      </c>
      <c r="F52" s="89">
        <f>$C$7+3</f>
        <v>42683</v>
      </c>
      <c r="G52" s="89">
        <f>$C$7+4</f>
        <v>42684</v>
      </c>
      <c r="H52" s="89">
        <f>$C$7+5</f>
        <v>42685</v>
      </c>
      <c r="I52" s="89">
        <f>$C$7+6</f>
        <v>42686</v>
      </c>
      <c r="J52" s="89">
        <f>$C$7+7</f>
        <v>42687</v>
      </c>
      <c r="K52" s="89">
        <f>$C$7+8</f>
        <v>42688</v>
      </c>
      <c r="L52" s="89">
        <f>$C$7+9</f>
        <v>42689</v>
      </c>
      <c r="M52" s="89">
        <f>$C$7+10</f>
        <v>42690</v>
      </c>
      <c r="N52" s="89">
        <f>$C$7+11</f>
        <v>42691</v>
      </c>
      <c r="O52" s="89">
        <f>$C$7+12</f>
        <v>42692</v>
      </c>
      <c r="P52" s="90">
        <f>$C$7+13</f>
        <v>42693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7KwFeIuMaY3xff01lc8Wo6ooi4u4/O93ejUlZF4sBBORv4bab2AErBxVMqQZY09rvAlVOrJuDLy/FBfwsnT4Ng==" saltValue="p2yH+SlNKrLsngWunlMVPQ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SUM('7Nov-20Nov'!D2,14)</f>
        <v>42694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+'7Nov-20Nov'!K41</f>
        <v>-68.875000000000014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+'7Nov-20Nov'!D3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+'7Nov-20Nov'!D4</f>
        <v>Emp No</v>
      </c>
      <c r="E4" s="160"/>
      <c r="F4" s="233" t="s">
        <v>85</v>
      </c>
      <c r="G4" s="161" t="str">
        <f>'7Nov-20Nov'!G4</f>
        <v>Aur No.</v>
      </c>
      <c r="H4" s="131" t="s">
        <v>64</v>
      </c>
      <c r="I4" s="131"/>
      <c r="J4" s="129"/>
      <c r="K4" s="129"/>
      <c r="L4" s="132">
        <f>'7Nov-20Nov'!K78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+'7Nov-20Nov'!D5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'7Nov-20Nov'!L5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42694</v>
      </c>
      <c r="D7" s="123">
        <f>$C$7+1</f>
        <v>42695</v>
      </c>
      <c r="E7" s="123">
        <f>$C$7+2</f>
        <v>42696</v>
      </c>
      <c r="F7" s="123">
        <f>$C$7+3</f>
        <v>42697</v>
      </c>
      <c r="G7" s="123">
        <f>$C$7+4</f>
        <v>42698</v>
      </c>
      <c r="H7" s="123">
        <f>$C$7+5</f>
        <v>42699</v>
      </c>
      <c r="I7" s="123">
        <f>$C$7+6</f>
        <v>42700</v>
      </c>
      <c r="J7" s="123">
        <f>$C$7+7</f>
        <v>42701</v>
      </c>
      <c r="K7" s="123">
        <f>$C$7+8</f>
        <v>42702</v>
      </c>
      <c r="L7" s="123">
        <f>$C$7+9</f>
        <v>42703</v>
      </c>
      <c r="M7" s="123">
        <f>$C$7+10</f>
        <v>42704</v>
      </c>
      <c r="N7" s="123">
        <f>$C$7+11</f>
        <v>42705</v>
      </c>
      <c r="O7" s="123">
        <f>$C$7+12</f>
        <v>42706</v>
      </c>
      <c r="P7" s="173">
        <f>$C$7+13</f>
        <v>42707</v>
      </c>
      <c r="Q7" s="1"/>
    </row>
    <row r="8" spans="1:17" ht="13.5" thickBot="1" x14ac:dyDescent="0.25">
      <c r="A8" s="126" t="s">
        <v>13</v>
      </c>
      <c r="B8" s="129"/>
      <c r="C8" s="99">
        <f>'7Nov-20Nov'!C8</f>
        <v>0</v>
      </c>
      <c r="D8" s="100">
        <f>'7Nov-20Nov'!D8</f>
        <v>0</v>
      </c>
      <c r="E8" s="100">
        <f>'7Nov-20Nov'!E8</f>
        <v>0.30208333333333331</v>
      </c>
      <c r="F8" s="100">
        <f>'7Nov-20Nov'!F8</f>
        <v>0.30208333333333331</v>
      </c>
      <c r="G8" s="100">
        <f>'7Nov-20Nov'!G8</f>
        <v>0.30208333333333331</v>
      </c>
      <c r="H8" s="100">
        <f>'7Nov-20Nov'!H8</f>
        <v>0.30208333333333331</v>
      </c>
      <c r="I8" s="100">
        <f>'7Nov-20Nov'!I8</f>
        <v>0.30208333333333331</v>
      </c>
      <c r="J8" s="100">
        <f>'7Nov-20Nov'!J8</f>
        <v>0</v>
      </c>
      <c r="K8" s="100">
        <f>'7Nov-20Nov'!K8</f>
        <v>0</v>
      </c>
      <c r="L8" s="100">
        <f>'7Nov-20Nov'!L8</f>
        <v>0.30208333333333331</v>
      </c>
      <c r="M8" s="100">
        <f>'7Nov-20Nov'!M8</f>
        <v>0.30208333333333331</v>
      </c>
      <c r="N8" s="100">
        <f>'7Nov-20Nov'!N8</f>
        <v>0.30208333333333331</v>
      </c>
      <c r="O8" s="100">
        <f>'7Nov-20Nov'!O8</f>
        <v>0.30208333333333331</v>
      </c>
      <c r="P8" s="174">
        <f>'7Nov-20Nov'!P8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 t="s">
        <v>79</v>
      </c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-68.875000000000014</v>
      </c>
      <c r="D30" s="152">
        <f t="shared" ref="D30:P30" si="6">C32</f>
        <v>-68.875000000000014</v>
      </c>
      <c r="E30" s="152">
        <f t="shared" si="6"/>
        <v>-68.875000000000014</v>
      </c>
      <c r="F30" s="152">
        <f t="shared" si="6"/>
        <v>-69.177083333333343</v>
      </c>
      <c r="G30" s="152">
        <f t="shared" si="6"/>
        <v>-69.479166666666671</v>
      </c>
      <c r="H30" s="152">
        <f t="shared" si="6"/>
        <v>-69.78125</v>
      </c>
      <c r="I30" s="152">
        <f t="shared" si="6"/>
        <v>-70.083333333333329</v>
      </c>
      <c r="J30" s="152">
        <f t="shared" si="6"/>
        <v>-70.385416666666657</v>
      </c>
      <c r="K30" s="152">
        <f t="shared" si="6"/>
        <v>-70.385416666666657</v>
      </c>
      <c r="L30" s="152">
        <f t="shared" si="6"/>
        <v>-70.385416666666657</v>
      </c>
      <c r="M30" s="152">
        <f t="shared" si="6"/>
        <v>-70.687499999999986</v>
      </c>
      <c r="N30" s="152">
        <f t="shared" si="6"/>
        <v>-70.989583333333314</v>
      </c>
      <c r="O30" s="152">
        <f t="shared" si="6"/>
        <v>-71.291666666666643</v>
      </c>
      <c r="P30" s="194">
        <f t="shared" si="6"/>
        <v>-71.593749999999972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-68.875000000000014</v>
      </c>
      <c r="D32" s="154">
        <f t="shared" si="8"/>
        <v>-68.875000000000014</v>
      </c>
      <c r="E32" s="154">
        <f t="shared" si="8"/>
        <v>-69.177083333333343</v>
      </c>
      <c r="F32" s="154">
        <f t="shared" si="8"/>
        <v>-69.479166666666671</v>
      </c>
      <c r="G32" s="154">
        <f t="shared" si="8"/>
        <v>-69.78125</v>
      </c>
      <c r="H32" s="154">
        <f t="shared" si="8"/>
        <v>-70.083333333333329</v>
      </c>
      <c r="I32" s="154">
        <f t="shared" si="8"/>
        <v>-70.385416666666657</v>
      </c>
      <c r="J32" s="154">
        <f t="shared" si="8"/>
        <v>-70.385416666666657</v>
      </c>
      <c r="K32" s="154">
        <f t="shared" si="8"/>
        <v>-70.385416666666657</v>
      </c>
      <c r="L32" s="154">
        <f t="shared" si="8"/>
        <v>-70.687499999999986</v>
      </c>
      <c r="M32" s="154">
        <f t="shared" si="8"/>
        <v>-70.989583333333314</v>
      </c>
      <c r="N32" s="154">
        <f t="shared" si="8"/>
        <v>-71.291666666666643</v>
      </c>
      <c r="O32" s="154">
        <f t="shared" si="8"/>
        <v>-71.593749999999972</v>
      </c>
      <c r="P32" s="196">
        <f t="shared" si="8"/>
        <v>-71.8958333333333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-68.875000000000014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-71.895833333333343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42694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42694</v>
      </c>
      <c r="D52" s="89">
        <f>$C$7+1</f>
        <v>42695</v>
      </c>
      <c r="E52" s="89">
        <f>$C$7+2</f>
        <v>42696</v>
      </c>
      <c r="F52" s="89">
        <f>$C$7+3</f>
        <v>42697</v>
      </c>
      <c r="G52" s="89">
        <f>$C$7+4</f>
        <v>42698</v>
      </c>
      <c r="H52" s="89">
        <f>$C$7+5</f>
        <v>42699</v>
      </c>
      <c r="I52" s="89">
        <f>$C$7+6</f>
        <v>42700</v>
      </c>
      <c r="J52" s="89">
        <f>$C$7+7</f>
        <v>42701</v>
      </c>
      <c r="K52" s="89">
        <f>$C$7+8</f>
        <v>42702</v>
      </c>
      <c r="L52" s="89">
        <f>$C$7+9</f>
        <v>42703</v>
      </c>
      <c r="M52" s="89">
        <f>$C$7+10</f>
        <v>42704</v>
      </c>
      <c r="N52" s="89">
        <f>$C$7+11</f>
        <v>42705</v>
      </c>
      <c r="O52" s="89">
        <f>$C$7+12</f>
        <v>42706</v>
      </c>
      <c r="P52" s="90">
        <f>$C$7+13</f>
        <v>42707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yJvoB2/PH3sHmcCX+qbFJMG1ke9f4CaCVWq/CjAzR7bGUzNVAvcJ8MQ7s8lBdr+OCDrdGDYiNOYAFikPy+GuUg==" saltValue="hrS7yshl1Kk5UrP+d8Y+uw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85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SUM('21Nov-4Dec'!D2,14)</f>
        <v>42708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+'21Nov-4Dec'!K41</f>
        <v>-71.895833333333343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'21Nov-4Dec'!D3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+'21Nov-4Dec'!D4</f>
        <v>Emp No</v>
      </c>
      <c r="E4" s="160"/>
      <c r="F4" s="233" t="s">
        <v>85</v>
      </c>
      <c r="G4" s="161" t="str">
        <f>'21Nov-4Dec'!G4</f>
        <v>Aur No.</v>
      </c>
      <c r="H4" s="131" t="s">
        <v>64</v>
      </c>
      <c r="I4" s="131"/>
      <c r="J4" s="129"/>
      <c r="K4" s="129"/>
      <c r="L4" s="132">
        <f>'21Nov-4Dec'!K78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+'21Nov-4Dec'!D5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'21Nov-4Dec'!L5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42708</v>
      </c>
      <c r="D7" s="123">
        <f>$C$7+1</f>
        <v>42709</v>
      </c>
      <c r="E7" s="123">
        <f>$C$7+2</f>
        <v>42710</v>
      </c>
      <c r="F7" s="123">
        <f>$C$7+3</f>
        <v>42711</v>
      </c>
      <c r="G7" s="123">
        <f>$C$7+4</f>
        <v>42712</v>
      </c>
      <c r="H7" s="123">
        <f>$C$7+5</f>
        <v>42713</v>
      </c>
      <c r="I7" s="123">
        <f>$C$7+6</f>
        <v>42714</v>
      </c>
      <c r="J7" s="123">
        <f>$C$7+7</f>
        <v>42715</v>
      </c>
      <c r="K7" s="123">
        <f>$C$7+8</f>
        <v>42716</v>
      </c>
      <c r="L7" s="123">
        <f>$C$7+9</f>
        <v>42717</v>
      </c>
      <c r="M7" s="123">
        <f>$C$7+10</f>
        <v>42718</v>
      </c>
      <c r="N7" s="123">
        <f>$C$7+11</f>
        <v>42719</v>
      </c>
      <c r="O7" s="123">
        <f>$C$7+12</f>
        <v>42720</v>
      </c>
      <c r="P7" s="173">
        <f>$C$7+13</f>
        <v>42721</v>
      </c>
      <c r="Q7" s="1"/>
    </row>
    <row r="8" spans="1:17" ht="13.5" thickBot="1" x14ac:dyDescent="0.25">
      <c r="A8" s="126" t="s">
        <v>13</v>
      </c>
      <c r="B8" s="129"/>
      <c r="C8" s="99">
        <f>'21Nov-4Dec'!C8</f>
        <v>0</v>
      </c>
      <c r="D8" s="100">
        <f>'21Nov-4Dec'!D8</f>
        <v>0</v>
      </c>
      <c r="E8" s="100">
        <f>'21Nov-4Dec'!E8</f>
        <v>0.30208333333333331</v>
      </c>
      <c r="F8" s="100">
        <f>'21Nov-4Dec'!F8</f>
        <v>0.30208333333333331</v>
      </c>
      <c r="G8" s="100">
        <f>'21Nov-4Dec'!G8</f>
        <v>0.30208333333333331</v>
      </c>
      <c r="H8" s="100">
        <f>'21Nov-4Dec'!H8</f>
        <v>0.30208333333333331</v>
      </c>
      <c r="I8" s="100">
        <f>'21Nov-4Dec'!I8</f>
        <v>0.30208333333333331</v>
      </c>
      <c r="J8" s="100">
        <f>'21Nov-4Dec'!J8</f>
        <v>0</v>
      </c>
      <c r="K8" s="100">
        <f>'21Nov-4Dec'!K8</f>
        <v>0</v>
      </c>
      <c r="L8" s="100">
        <f>'21Nov-4Dec'!L8</f>
        <v>0.30208333333333331</v>
      </c>
      <c r="M8" s="100">
        <f>'21Nov-4Dec'!M8</f>
        <v>0.30208333333333331</v>
      </c>
      <c r="N8" s="100">
        <f>'21Nov-4Dec'!N8</f>
        <v>0.30208333333333331</v>
      </c>
      <c r="O8" s="100">
        <f>'21Nov-4Dec'!O8</f>
        <v>0.30208333333333331</v>
      </c>
      <c r="P8" s="174">
        <f>'21Nov-4Dec'!P8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 t="s">
        <v>79</v>
      </c>
      <c r="G23" s="102" t="s">
        <v>79</v>
      </c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 t="s">
        <v>79</v>
      </c>
      <c r="I24" s="102" t="s">
        <v>79</v>
      </c>
      <c r="J24" s="102"/>
      <c r="K24" s="102"/>
      <c r="L24" s="102" t="s">
        <v>79</v>
      </c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-71.895833333333343</v>
      </c>
      <c r="D30" s="152">
        <f t="shared" ref="D30:P30" si="6">C32</f>
        <v>-71.895833333333343</v>
      </c>
      <c r="E30" s="152">
        <f t="shared" si="6"/>
        <v>-71.895833333333343</v>
      </c>
      <c r="F30" s="152">
        <f t="shared" si="6"/>
        <v>-72.197916666666671</v>
      </c>
      <c r="G30" s="152">
        <f t="shared" si="6"/>
        <v>-72.5</v>
      </c>
      <c r="H30" s="152">
        <f t="shared" si="6"/>
        <v>-72.802083333333329</v>
      </c>
      <c r="I30" s="152">
        <f t="shared" si="6"/>
        <v>-73.104166666666657</v>
      </c>
      <c r="J30" s="152">
        <f t="shared" si="6"/>
        <v>-73.406249999999986</v>
      </c>
      <c r="K30" s="152">
        <f t="shared" si="6"/>
        <v>-73.406249999999986</v>
      </c>
      <c r="L30" s="152">
        <f t="shared" si="6"/>
        <v>-73.406249999999986</v>
      </c>
      <c r="M30" s="152">
        <f t="shared" si="6"/>
        <v>-73.708333333333314</v>
      </c>
      <c r="N30" s="152">
        <f t="shared" si="6"/>
        <v>-74.010416666666643</v>
      </c>
      <c r="O30" s="152">
        <f t="shared" si="6"/>
        <v>-74.312499999999972</v>
      </c>
      <c r="P30" s="194">
        <f t="shared" si="6"/>
        <v>-74.6145833333333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>C30+C31</f>
        <v>-71.895833333333343</v>
      </c>
      <c r="D32" s="154">
        <f t="shared" ref="D32:P32" si="8">D30+D31</f>
        <v>-71.895833333333343</v>
      </c>
      <c r="E32" s="154">
        <f t="shared" si="8"/>
        <v>-72.197916666666671</v>
      </c>
      <c r="F32" s="154">
        <f t="shared" si="8"/>
        <v>-72.5</v>
      </c>
      <c r="G32" s="154">
        <f t="shared" si="8"/>
        <v>-72.802083333333329</v>
      </c>
      <c r="H32" s="154">
        <f t="shared" si="8"/>
        <v>-73.104166666666657</v>
      </c>
      <c r="I32" s="154">
        <f t="shared" si="8"/>
        <v>-73.406249999999986</v>
      </c>
      <c r="J32" s="154">
        <f t="shared" si="8"/>
        <v>-73.406249999999986</v>
      </c>
      <c r="K32" s="154">
        <f t="shared" si="8"/>
        <v>-73.406249999999986</v>
      </c>
      <c r="L32" s="154">
        <f t="shared" si="8"/>
        <v>-73.708333333333314</v>
      </c>
      <c r="M32" s="154">
        <f t="shared" si="8"/>
        <v>-74.010416666666643</v>
      </c>
      <c r="N32" s="154">
        <f t="shared" si="8"/>
        <v>-74.312499999999972</v>
      </c>
      <c r="O32" s="154">
        <f t="shared" si="8"/>
        <v>-74.6145833333333</v>
      </c>
      <c r="P32" s="196">
        <f t="shared" si="8"/>
        <v>-74.916666666666629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-71.895833333333343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-74.916666666666671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42708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42708</v>
      </c>
      <c r="D52" s="89">
        <f>$C$7+1</f>
        <v>42709</v>
      </c>
      <c r="E52" s="89">
        <f>$C$7+2</f>
        <v>42710</v>
      </c>
      <c r="F52" s="89">
        <f>$C$7+3</f>
        <v>42711</v>
      </c>
      <c r="G52" s="89">
        <f>$C$7+4</f>
        <v>42712</v>
      </c>
      <c r="H52" s="89">
        <f>$C$7+5</f>
        <v>42713</v>
      </c>
      <c r="I52" s="89">
        <f>$C$7+6</f>
        <v>42714</v>
      </c>
      <c r="J52" s="89">
        <f>$C$7+7</f>
        <v>42715</v>
      </c>
      <c r="K52" s="89">
        <f>$C$7+8</f>
        <v>42716</v>
      </c>
      <c r="L52" s="89">
        <f>$C$7+9</f>
        <v>42717</v>
      </c>
      <c r="M52" s="89">
        <f>$C$7+10</f>
        <v>42718</v>
      </c>
      <c r="N52" s="89">
        <f>$C$7+11</f>
        <v>42719</v>
      </c>
      <c r="O52" s="89">
        <f>$C$7+12</f>
        <v>42720</v>
      </c>
      <c r="P52" s="90">
        <f>$C$7+13</f>
        <v>42721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Q89"/>
  <sheetViews>
    <sheetView topLeftCell="A4" zoomScaleNormal="100" workbookViewId="0">
      <selection activeCell="P23" sqref="P23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SUM('5Dec-18Dec'!D2,14)</f>
        <v>42722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'5Dec-18Dec'!P32</f>
        <v>-74.916666666666629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'5Dec-18Dec'!D3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'5Dec-18Dec'!D4</f>
        <v>Emp No</v>
      </c>
      <c r="E4" s="160"/>
      <c r="F4" s="233" t="s">
        <v>85</v>
      </c>
      <c r="G4" s="161" t="str">
        <f>'5Dec-18Dec'!G4</f>
        <v>Aur No.</v>
      </c>
      <c r="H4" s="131" t="s">
        <v>64</v>
      </c>
      <c r="I4" s="131"/>
      <c r="J4" s="129"/>
      <c r="K4" s="129"/>
      <c r="L4" s="132">
        <f>'5Dec-18Dec'!L4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'5Dec-18Dec'!D5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'5Dec-18Dec'!L5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42722</v>
      </c>
      <c r="D7" s="123">
        <f>$C$7+1</f>
        <v>42723</v>
      </c>
      <c r="E7" s="123">
        <f>$C$7+2</f>
        <v>42724</v>
      </c>
      <c r="F7" s="123">
        <f>$C$7+3</f>
        <v>42725</v>
      </c>
      <c r="G7" s="123">
        <f>$C$7+4</f>
        <v>42726</v>
      </c>
      <c r="H7" s="123">
        <f>$C$7+5</f>
        <v>42727</v>
      </c>
      <c r="I7" s="123">
        <f>$C$7+6</f>
        <v>42728</v>
      </c>
      <c r="J7" s="123">
        <f>$C$7+7</f>
        <v>42729</v>
      </c>
      <c r="K7" s="123">
        <f>$C$7+8</f>
        <v>42730</v>
      </c>
      <c r="L7" s="123">
        <f>$C$7+9</f>
        <v>42731</v>
      </c>
      <c r="M7" s="123">
        <f>$C$7+10</f>
        <v>42732</v>
      </c>
      <c r="N7" s="123">
        <f>$C$7+11</f>
        <v>42733</v>
      </c>
      <c r="O7" s="123">
        <f>$C$7+12</f>
        <v>42734</v>
      </c>
      <c r="P7" s="173">
        <f>$C$7+13</f>
        <v>42735</v>
      </c>
      <c r="Q7" s="1"/>
    </row>
    <row r="8" spans="1:17" ht="13.5" thickBot="1" x14ac:dyDescent="0.25">
      <c r="A8" s="126" t="s">
        <v>13</v>
      </c>
      <c r="B8" s="129"/>
      <c r="C8" s="99">
        <f>'21Nov-4Dec'!C8</f>
        <v>0</v>
      </c>
      <c r="D8" s="100">
        <f>'21Nov-4Dec'!D8</f>
        <v>0</v>
      </c>
      <c r="E8" s="100">
        <f>'21Nov-4Dec'!E8</f>
        <v>0.30208333333333331</v>
      </c>
      <c r="F8" s="100">
        <f>'21Nov-4Dec'!F8</f>
        <v>0.30208333333333331</v>
      </c>
      <c r="G8" s="100">
        <f>'21Nov-4Dec'!G8</f>
        <v>0.30208333333333331</v>
      </c>
      <c r="H8" s="100">
        <f>'21Nov-4Dec'!H8</f>
        <v>0.30208333333333331</v>
      </c>
      <c r="I8" s="100">
        <f>'21Nov-4Dec'!I8</f>
        <v>0.30208333333333331</v>
      </c>
      <c r="J8" s="100">
        <f>'21Nov-4Dec'!J8</f>
        <v>0</v>
      </c>
      <c r="K8" s="100">
        <f>'21Nov-4Dec'!K8</f>
        <v>0</v>
      </c>
      <c r="L8" s="100">
        <f>'21Nov-4Dec'!L8</f>
        <v>0.30208333333333331</v>
      </c>
      <c r="M8" s="100">
        <f>'21Nov-4Dec'!M8</f>
        <v>0.30208333333333331</v>
      </c>
      <c r="N8" s="100">
        <f>'21Nov-4Dec'!N8</f>
        <v>0.30208333333333331</v>
      </c>
      <c r="O8" s="100">
        <f>'21Nov-4Dec'!O8</f>
        <v>0.30208333333333331</v>
      </c>
      <c r="P8" s="174">
        <f>'21Nov-4Dec'!P8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>
        <v>0.30208333333333331</v>
      </c>
      <c r="J22" s="102"/>
      <c r="K22" s="102"/>
      <c r="L22" s="102">
        <v>0.30208333333333331</v>
      </c>
      <c r="M22" s="102"/>
      <c r="N22" s="102"/>
      <c r="O22" s="102"/>
      <c r="P22" s="176">
        <v>0.30208333333333331</v>
      </c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 t="s">
        <v>79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 t="s">
        <v>79</v>
      </c>
      <c r="I24" s="102" t="s">
        <v>79</v>
      </c>
      <c r="J24" s="102"/>
      <c r="K24" s="102"/>
      <c r="L24" s="102" t="s">
        <v>79</v>
      </c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0.30208333333333331</v>
      </c>
      <c r="J26" s="115">
        <f t="shared" si="3"/>
        <v>0</v>
      </c>
      <c r="K26" s="115">
        <f t="shared" si="3"/>
        <v>0</v>
      </c>
      <c r="L26" s="115">
        <f t="shared" si="3"/>
        <v>0.30208333333333331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0.30208333333333331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 t="str">
        <f t="shared" si="4"/>
        <v>0:00</v>
      </c>
      <c r="J27" s="117" t="str">
        <f t="shared" si="4"/>
        <v>0:00</v>
      </c>
      <c r="K27" s="117" t="str">
        <f t="shared" si="4"/>
        <v>0:00</v>
      </c>
      <c r="L27" s="117" t="str">
        <f t="shared" si="4"/>
        <v>0:00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 t="str">
        <f t="shared" si="4"/>
        <v>0:00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0.30208333333333331</v>
      </c>
      <c r="J29" s="155">
        <f t="shared" si="5"/>
        <v>0</v>
      </c>
      <c r="K29" s="155">
        <f t="shared" si="5"/>
        <v>0</v>
      </c>
      <c r="L29" s="155">
        <f t="shared" si="5"/>
        <v>0.30208333333333331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0.30208333333333331</v>
      </c>
    </row>
    <row r="30" spans="1:16" x14ac:dyDescent="0.2">
      <c r="A30" s="193" t="s">
        <v>67</v>
      </c>
      <c r="B30" s="151"/>
      <c r="C30" s="152">
        <f>IF(L3 ="Y", 0-L2, L2)</f>
        <v>-74.916666666666629</v>
      </c>
      <c r="D30" s="152">
        <f t="shared" ref="D30:P30" si="6">C32</f>
        <v>-74.916666666666629</v>
      </c>
      <c r="E30" s="152">
        <f t="shared" si="6"/>
        <v>-74.916666666666629</v>
      </c>
      <c r="F30" s="152">
        <f t="shared" si="6"/>
        <v>-75.218749999999957</v>
      </c>
      <c r="G30" s="152">
        <f t="shared" si="6"/>
        <v>-75.520833333333286</v>
      </c>
      <c r="H30" s="152">
        <f t="shared" si="6"/>
        <v>-75.822916666666615</v>
      </c>
      <c r="I30" s="152">
        <f t="shared" si="6"/>
        <v>-76.124999999999943</v>
      </c>
      <c r="J30" s="152">
        <f t="shared" si="6"/>
        <v>-76.124999999999943</v>
      </c>
      <c r="K30" s="152">
        <f t="shared" si="6"/>
        <v>-76.124999999999943</v>
      </c>
      <c r="L30" s="152">
        <f t="shared" si="6"/>
        <v>-76.124999999999943</v>
      </c>
      <c r="M30" s="152">
        <f t="shared" si="6"/>
        <v>-76.124999999999943</v>
      </c>
      <c r="N30" s="152">
        <f t="shared" si="6"/>
        <v>-76.427083333333272</v>
      </c>
      <c r="O30" s="152">
        <f t="shared" si="6"/>
        <v>-76.7291666666666</v>
      </c>
      <c r="P30" s="194">
        <f t="shared" si="6"/>
        <v>-77.031249999999929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0</v>
      </c>
      <c r="J31" s="152">
        <f t="shared" si="7"/>
        <v>0</v>
      </c>
      <c r="K31" s="152">
        <f t="shared" si="7"/>
        <v>0</v>
      </c>
      <c r="L31" s="152">
        <f t="shared" si="7"/>
        <v>0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0</v>
      </c>
    </row>
    <row r="32" spans="1:16" ht="13.5" thickBot="1" x14ac:dyDescent="0.25">
      <c r="A32" s="195" t="s">
        <v>68</v>
      </c>
      <c r="B32" s="153"/>
      <c r="C32" s="154">
        <f>C30+C31</f>
        <v>-74.916666666666629</v>
      </c>
      <c r="D32" s="154">
        <f t="shared" ref="D32:P32" si="8">D30+D31</f>
        <v>-74.916666666666629</v>
      </c>
      <c r="E32" s="154">
        <f t="shared" si="8"/>
        <v>-75.218749999999957</v>
      </c>
      <c r="F32" s="154">
        <f t="shared" si="8"/>
        <v>-75.520833333333286</v>
      </c>
      <c r="G32" s="154">
        <f t="shared" si="8"/>
        <v>-75.822916666666615</v>
      </c>
      <c r="H32" s="154">
        <f t="shared" si="8"/>
        <v>-76.124999999999943</v>
      </c>
      <c r="I32" s="154">
        <f t="shared" si="8"/>
        <v>-76.124999999999943</v>
      </c>
      <c r="J32" s="154">
        <f t="shared" si="8"/>
        <v>-76.124999999999943</v>
      </c>
      <c r="K32" s="154">
        <f t="shared" si="8"/>
        <v>-76.124999999999943</v>
      </c>
      <c r="L32" s="154">
        <f t="shared" si="8"/>
        <v>-76.124999999999943</v>
      </c>
      <c r="M32" s="154">
        <f t="shared" si="8"/>
        <v>-76.427083333333272</v>
      </c>
      <c r="N32" s="154">
        <f t="shared" si="8"/>
        <v>-76.7291666666666</v>
      </c>
      <c r="O32" s="154">
        <f t="shared" si="8"/>
        <v>-77.031249999999929</v>
      </c>
      <c r="P32" s="196">
        <f t="shared" si="8"/>
        <v>-77.031249999999929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-74.916666666666629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0.90625</v>
      </c>
      <c r="L38" s="92"/>
      <c r="M38" s="92" t="s">
        <v>11</v>
      </c>
      <c r="N38" s="98">
        <f>SUM(C22:P22)</f>
        <v>0.90625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-77.031249999999957</v>
      </c>
      <c r="L41" s="92"/>
      <c r="M41" s="95" t="s">
        <v>75</v>
      </c>
      <c r="N41" s="98">
        <f>SUM(C27:P27)</f>
        <v>2.114583333333333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42722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42722</v>
      </c>
      <c r="D52" s="89">
        <f>$C$7+1</f>
        <v>42723</v>
      </c>
      <c r="E52" s="89">
        <f>$C$7+2</f>
        <v>42724</v>
      </c>
      <c r="F52" s="89">
        <f>$C$7+3</f>
        <v>42725</v>
      </c>
      <c r="G52" s="89">
        <f>$C$7+4</f>
        <v>42726</v>
      </c>
      <c r="H52" s="89">
        <f>$C$7+5</f>
        <v>42727</v>
      </c>
      <c r="I52" s="89">
        <f>$C$7+6</f>
        <v>42728</v>
      </c>
      <c r="J52" s="89">
        <f>$C$7+7</f>
        <v>42729</v>
      </c>
      <c r="K52" s="89">
        <f>$C$7+8</f>
        <v>42730</v>
      </c>
      <c r="L52" s="89">
        <f>$C$7+9</f>
        <v>42731</v>
      </c>
      <c r="M52" s="89">
        <f>$C$7+10</f>
        <v>42732</v>
      </c>
      <c r="N52" s="89">
        <f>$C$7+11</f>
        <v>42733</v>
      </c>
      <c r="O52" s="89">
        <f>$C$7+12</f>
        <v>42734</v>
      </c>
      <c r="P52" s="90">
        <f>$C$7+13</f>
        <v>42735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2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-2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2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PPcD3aDMmgRIIuigYpWxuCbXaxFPVTrhugiDRt0rWkS1SIl6S3Arcby+YgMiJJoSIxkAyoYx6CyW5Y4NmT5p/A==" saltValue="eWbdu7Le2jECbOpht3KhvQ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ignoredErrors>
    <ignoredError sqref="N39:N40" formula="1"/>
    <ignoredError sqref="C8:P8" unlockedFormula="1"/>
  </ignoredErrors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/>
  </sheetPr>
  <dimension ref="A1:Q89"/>
  <sheetViews>
    <sheetView zoomScaleNormal="100" workbookViewId="0">
      <selection activeCell="D3" sqref="D3:G3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SUM('4Jan-17Jan'!D2,14)</f>
        <v>42386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+'4Jan-17Jan'!K41</f>
        <v>-4.229166666666667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'4Jan-17Jan'!D3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'4Jan-17Jan'!D4</f>
        <v>Emp No</v>
      </c>
      <c r="E4" s="160"/>
      <c r="F4" s="233" t="s">
        <v>85</v>
      </c>
      <c r="G4" s="161" t="str">
        <f>'4Jan-17Jan'!G4</f>
        <v>Aur No.</v>
      </c>
      <c r="H4" s="131" t="s">
        <v>64</v>
      </c>
      <c r="I4" s="131"/>
      <c r="J4" s="129"/>
      <c r="K4" s="129"/>
      <c r="L4" s="132">
        <f>'4Jan-17Jan'!K78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'4Jan-17Jan'!D5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'4Jan-17Jan'!L5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42386</v>
      </c>
      <c r="D7" s="123">
        <f>$C$7+1</f>
        <v>42387</v>
      </c>
      <c r="E7" s="123">
        <f>$C$7+2</f>
        <v>42388</v>
      </c>
      <c r="F7" s="123">
        <f>$C$7+3</f>
        <v>42389</v>
      </c>
      <c r="G7" s="123">
        <f>$C$7+4</f>
        <v>42390</v>
      </c>
      <c r="H7" s="123">
        <f>$C$7+5</f>
        <v>42391</v>
      </c>
      <c r="I7" s="123">
        <f>$C$7+6</f>
        <v>42392</v>
      </c>
      <c r="J7" s="123">
        <f>$C$7+7</f>
        <v>42393</v>
      </c>
      <c r="K7" s="123">
        <f>$C$7+8</f>
        <v>42394</v>
      </c>
      <c r="L7" s="123">
        <f>$C$7+9</f>
        <v>42395</v>
      </c>
      <c r="M7" s="123">
        <f>$C$7+10</f>
        <v>42396</v>
      </c>
      <c r="N7" s="123">
        <f>$C$7+11</f>
        <v>42397</v>
      </c>
      <c r="O7" s="123">
        <f>$C$7+12</f>
        <v>42398</v>
      </c>
      <c r="P7" s="173">
        <f>$C$7+13</f>
        <v>42399</v>
      </c>
      <c r="Q7" s="1"/>
    </row>
    <row r="8" spans="1:17" ht="13.5" thickBot="1" x14ac:dyDescent="0.25">
      <c r="A8" s="126" t="s">
        <v>13</v>
      </c>
      <c r="B8" s="129"/>
      <c r="C8" s="99">
        <v>0</v>
      </c>
      <c r="D8" s="100">
        <v>0</v>
      </c>
      <c r="E8" s="100">
        <f>'4Jan-17Jan'!E8</f>
        <v>0.30208333333333331</v>
      </c>
      <c r="F8" s="100">
        <f>'4Jan-17Jan'!F8</f>
        <v>0.30208333333333331</v>
      </c>
      <c r="G8" s="100">
        <f>'4Jan-17Jan'!G8:R8</f>
        <v>0.30208333333333331</v>
      </c>
      <c r="H8" s="100">
        <f>'4Jan-17Jan'!H8:S8</f>
        <v>0.30208333333333331</v>
      </c>
      <c r="I8" s="100">
        <f>'4Jan-17Jan'!I8:T8</f>
        <v>0.30208333333333331</v>
      </c>
      <c r="J8" s="100">
        <f>'4Jan-17Jan'!J8:U8</f>
        <v>0</v>
      </c>
      <c r="K8" s="100">
        <f>'4Jan-17Jan'!K8:V8</f>
        <v>0</v>
      </c>
      <c r="L8" s="100">
        <f>'4Jan-17Jan'!L8:W8</f>
        <v>0.30208333333333331</v>
      </c>
      <c r="M8" s="100">
        <f>'4Jan-17Jan'!M8:X8</f>
        <v>0.30208333333333331</v>
      </c>
      <c r="N8" s="100">
        <f>'4Jan-17Jan'!N8:Y8</f>
        <v>0.30208333333333331</v>
      </c>
      <c r="O8" s="100">
        <f>'4Jan-17Jan'!O8:Z8</f>
        <v>0.30208333333333331</v>
      </c>
      <c r="P8" s="174">
        <f>'4Jan-17Jan'!P8:AA8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>
        <v>0.30208333333333331</v>
      </c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0.30208333333333331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 t="str">
        <f t="shared" si="4"/>
        <v>0:00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0.30208333333333331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-4.229166666666667</v>
      </c>
      <c r="D30" s="152">
        <f t="shared" ref="D30:P30" si="6">C32</f>
        <v>-4.229166666666667</v>
      </c>
      <c r="E30" s="152">
        <f t="shared" si="6"/>
        <v>-4.229166666666667</v>
      </c>
      <c r="F30" s="152">
        <f t="shared" si="6"/>
        <v>-4.53125</v>
      </c>
      <c r="G30" s="152">
        <f t="shared" si="6"/>
        <v>-4.833333333333333</v>
      </c>
      <c r="H30" s="152">
        <f t="shared" si="6"/>
        <v>-5.1354166666666661</v>
      </c>
      <c r="I30" s="152">
        <f t="shared" si="6"/>
        <v>-5.4374999999999991</v>
      </c>
      <c r="J30" s="152">
        <f t="shared" si="6"/>
        <v>-5.7395833333333321</v>
      </c>
      <c r="K30" s="152">
        <f t="shared" si="6"/>
        <v>-5.7395833333333321</v>
      </c>
      <c r="L30" s="152">
        <f t="shared" si="6"/>
        <v>-5.7395833333333321</v>
      </c>
      <c r="M30" s="152">
        <f t="shared" si="6"/>
        <v>-5.7395833333333321</v>
      </c>
      <c r="N30" s="152">
        <f t="shared" si="6"/>
        <v>-6.0416666666666652</v>
      </c>
      <c r="O30" s="152">
        <f t="shared" si="6"/>
        <v>-6.3437499999999982</v>
      </c>
      <c r="P30" s="194">
        <f t="shared" si="6"/>
        <v>-6.6458333333333313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0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-4.229166666666667</v>
      </c>
      <c r="D32" s="154">
        <f t="shared" si="8"/>
        <v>-4.229166666666667</v>
      </c>
      <c r="E32" s="154">
        <f t="shared" si="8"/>
        <v>-4.53125</v>
      </c>
      <c r="F32" s="154">
        <f t="shared" si="8"/>
        <v>-4.833333333333333</v>
      </c>
      <c r="G32" s="154">
        <f t="shared" si="8"/>
        <v>-5.1354166666666661</v>
      </c>
      <c r="H32" s="154">
        <f t="shared" si="8"/>
        <v>-5.4374999999999991</v>
      </c>
      <c r="I32" s="154">
        <f t="shared" si="8"/>
        <v>-5.7395833333333321</v>
      </c>
      <c r="J32" s="154">
        <f t="shared" si="8"/>
        <v>-5.7395833333333321</v>
      </c>
      <c r="K32" s="154">
        <f t="shared" si="8"/>
        <v>-5.7395833333333321</v>
      </c>
      <c r="L32" s="154">
        <f t="shared" si="8"/>
        <v>-5.7395833333333321</v>
      </c>
      <c r="M32" s="154">
        <f t="shared" si="8"/>
        <v>-6.0416666666666652</v>
      </c>
      <c r="N32" s="154">
        <f t="shared" si="8"/>
        <v>-6.3437499999999982</v>
      </c>
      <c r="O32" s="154">
        <f t="shared" si="8"/>
        <v>-6.6458333333333313</v>
      </c>
      <c r="P32" s="196">
        <f t="shared" si="8"/>
        <v>-6.9479166666666643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-4.229166666666667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0.30208333333333331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-6.947916666666667</v>
      </c>
      <c r="L41" s="92"/>
      <c r="M41" s="95" t="s">
        <v>75</v>
      </c>
      <c r="N41" s="98">
        <f>SUM(C27:P27)</f>
        <v>2.71875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42386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42386</v>
      </c>
      <c r="D52" s="89">
        <f>$C$7+1</f>
        <v>42387</v>
      </c>
      <c r="E52" s="89">
        <f>$C$7+2</f>
        <v>42388</v>
      </c>
      <c r="F52" s="89">
        <f>$C$7+3</f>
        <v>42389</v>
      </c>
      <c r="G52" s="89">
        <f>$C$7+4</f>
        <v>42390</v>
      </c>
      <c r="H52" s="89">
        <f>$C$7+5</f>
        <v>42391</v>
      </c>
      <c r="I52" s="89">
        <f>$C$7+6</f>
        <v>42392</v>
      </c>
      <c r="J52" s="89">
        <f>$C$7+7</f>
        <v>42393</v>
      </c>
      <c r="K52" s="89">
        <f>$C$7+8</f>
        <v>42394</v>
      </c>
      <c r="L52" s="89">
        <f>$C$7+9</f>
        <v>42395</v>
      </c>
      <c r="M52" s="89">
        <f>$C$7+10</f>
        <v>42396</v>
      </c>
      <c r="N52" s="89">
        <f>$C$7+11</f>
        <v>42397</v>
      </c>
      <c r="O52" s="89">
        <f>$C$7+12</f>
        <v>42398</v>
      </c>
      <c r="P52" s="90">
        <f>$C$7+13</f>
        <v>42399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jbkn86+RGFlr7cpWltv+5ghS7HiLVpsxobly0/UcNjYV5/6V0VVIbCJPeMR04Y/KMEK0WAlJaqo+lxbjVKHzCw==" saltValue="sxIjPv/sPzjATdCBkDD2Xw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phoneticPr fontId="0" type="noConversion"/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SUM('18Jan-31Jan'!D2,14)</f>
        <v>42400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+'18Jan-31Jan'!K41</f>
        <v>-6.947916666666667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+'18Jan-31Jan'!D3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+'18Jan-31Jan'!D4</f>
        <v>Emp No</v>
      </c>
      <c r="E4" s="160"/>
      <c r="F4" s="233" t="s">
        <v>85</v>
      </c>
      <c r="G4" s="161" t="str">
        <f>'18Jan-31Jan'!G4</f>
        <v>Aur No.</v>
      </c>
      <c r="H4" s="131" t="s">
        <v>64</v>
      </c>
      <c r="I4" s="131"/>
      <c r="J4" s="129"/>
      <c r="K4" s="129"/>
      <c r="L4" s="132">
        <f>'18Jan-31Jan'!K78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+'18Jan-31Jan'!D5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'18Jan-31Jan'!L5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42400</v>
      </c>
      <c r="D7" s="123">
        <f>$C$7+1</f>
        <v>42401</v>
      </c>
      <c r="E7" s="123">
        <f>$C$7+2</f>
        <v>42402</v>
      </c>
      <c r="F7" s="123">
        <f>$C$7+3</f>
        <v>42403</v>
      </c>
      <c r="G7" s="123">
        <f>$C$7+4</f>
        <v>42404</v>
      </c>
      <c r="H7" s="123">
        <f>$C$7+5</f>
        <v>42405</v>
      </c>
      <c r="I7" s="123">
        <f>$C$7+6</f>
        <v>42406</v>
      </c>
      <c r="J7" s="123">
        <f>$C$7+7</f>
        <v>42407</v>
      </c>
      <c r="K7" s="123">
        <f>$C$7+8</f>
        <v>42408</v>
      </c>
      <c r="L7" s="123">
        <f>$C$7+9</f>
        <v>42409</v>
      </c>
      <c r="M7" s="123">
        <f>$C$7+10</f>
        <v>42410</v>
      </c>
      <c r="N7" s="123">
        <f>$C$7+11</f>
        <v>42411</v>
      </c>
      <c r="O7" s="123">
        <f>$C$7+12</f>
        <v>42412</v>
      </c>
      <c r="P7" s="173">
        <f>$C$7+13</f>
        <v>42413</v>
      </c>
      <c r="Q7" s="1"/>
    </row>
    <row r="8" spans="1:17" ht="13.5" thickBot="1" x14ac:dyDescent="0.25">
      <c r="A8" s="126" t="s">
        <v>13</v>
      </c>
      <c r="B8" s="129"/>
      <c r="C8" s="99">
        <v>0</v>
      </c>
      <c r="D8" s="100">
        <v>0</v>
      </c>
      <c r="E8" s="100">
        <f>'18Jan-31Jan'!E8</f>
        <v>0.30208333333333331</v>
      </c>
      <c r="F8" s="100">
        <f>'18Jan-31Jan'!F8</f>
        <v>0.30208333333333331</v>
      </c>
      <c r="G8" s="100">
        <f>'18Jan-31Jan'!G8</f>
        <v>0.30208333333333331</v>
      </c>
      <c r="H8" s="100">
        <f>'18Jan-31Jan'!H8</f>
        <v>0.30208333333333331</v>
      </c>
      <c r="I8" s="100">
        <f>'18Jan-31Jan'!I8</f>
        <v>0.30208333333333331</v>
      </c>
      <c r="J8" s="100">
        <f>'18Jan-31Jan'!J8</f>
        <v>0</v>
      </c>
      <c r="K8" s="100">
        <f>'18Jan-31Jan'!K8</f>
        <v>0</v>
      </c>
      <c r="L8" s="100">
        <f>'18Jan-31Jan'!L8</f>
        <v>0.30208333333333331</v>
      </c>
      <c r="M8" s="100">
        <f>'18Jan-31Jan'!M8</f>
        <v>0.30208333333333331</v>
      </c>
      <c r="N8" s="100">
        <f>'18Jan-31Jan'!N8</f>
        <v>0.30208333333333331</v>
      </c>
      <c r="O8" s="100">
        <f>'18Jan-31Jan'!O8</f>
        <v>0.30208333333333331</v>
      </c>
      <c r="P8" s="174">
        <f>'18Jan-31Jan'!P8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-6.947916666666667</v>
      </c>
      <c r="D30" s="152">
        <f t="shared" ref="D30:P30" si="6">C32</f>
        <v>-6.947916666666667</v>
      </c>
      <c r="E30" s="152">
        <f t="shared" si="6"/>
        <v>-6.947916666666667</v>
      </c>
      <c r="F30" s="152">
        <f t="shared" si="6"/>
        <v>-7.25</v>
      </c>
      <c r="G30" s="152">
        <f t="shared" si="6"/>
        <v>-7.552083333333333</v>
      </c>
      <c r="H30" s="152">
        <f t="shared" si="6"/>
        <v>-7.8541666666666661</v>
      </c>
      <c r="I30" s="152">
        <f t="shared" si="6"/>
        <v>-8.15625</v>
      </c>
      <c r="J30" s="152">
        <f t="shared" si="6"/>
        <v>-8.4583333333333339</v>
      </c>
      <c r="K30" s="152">
        <f t="shared" si="6"/>
        <v>-8.4583333333333339</v>
      </c>
      <c r="L30" s="152">
        <f t="shared" si="6"/>
        <v>-8.4583333333333339</v>
      </c>
      <c r="M30" s="152">
        <f t="shared" si="6"/>
        <v>-8.7604166666666679</v>
      </c>
      <c r="N30" s="152">
        <f t="shared" si="6"/>
        <v>-9.0625000000000018</v>
      </c>
      <c r="O30" s="152">
        <f t="shared" si="6"/>
        <v>-9.3645833333333357</v>
      </c>
      <c r="P30" s="194">
        <f t="shared" si="6"/>
        <v>-9.6666666666666696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-6.947916666666667</v>
      </c>
      <c r="D32" s="154">
        <f t="shared" si="8"/>
        <v>-6.947916666666667</v>
      </c>
      <c r="E32" s="154">
        <f t="shared" si="8"/>
        <v>-7.25</v>
      </c>
      <c r="F32" s="154">
        <f t="shared" si="8"/>
        <v>-7.552083333333333</v>
      </c>
      <c r="G32" s="154">
        <f t="shared" si="8"/>
        <v>-7.8541666666666661</v>
      </c>
      <c r="H32" s="154">
        <f t="shared" si="8"/>
        <v>-8.15625</v>
      </c>
      <c r="I32" s="154">
        <f t="shared" si="8"/>
        <v>-8.4583333333333339</v>
      </c>
      <c r="J32" s="154">
        <f t="shared" si="8"/>
        <v>-8.4583333333333339</v>
      </c>
      <c r="K32" s="154">
        <f t="shared" si="8"/>
        <v>-8.4583333333333339</v>
      </c>
      <c r="L32" s="154">
        <f t="shared" si="8"/>
        <v>-8.7604166666666679</v>
      </c>
      <c r="M32" s="154">
        <f t="shared" si="8"/>
        <v>-9.0625000000000018</v>
      </c>
      <c r="N32" s="154">
        <f t="shared" si="8"/>
        <v>-9.3645833333333357</v>
      </c>
      <c r="O32" s="154">
        <f t="shared" si="8"/>
        <v>-9.6666666666666696</v>
      </c>
      <c r="P32" s="196">
        <f t="shared" si="8"/>
        <v>-9.9687500000000036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-6.947916666666667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-9.96875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42400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42400</v>
      </c>
      <c r="D52" s="89">
        <f>$C$7+1</f>
        <v>42401</v>
      </c>
      <c r="E52" s="89">
        <f>$C$7+2</f>
        <v>42402</v>
      </c>
      <c r="F52" s="89">
        <f>$C$7+3</f>
        <v>42403</v>
      </c>
      <c r="G52" s="89">
        <f>$C$7+4</f>
        <v>42404</v>
      </c>
      <c r="H52" s="89">
        <f>$C$7+5</f>
        <v>42405</v>
      </c>
      <c r="I52" s="89">
        <f>$C$7+6</f>
        <v>42406</v>
      </c>
      <c r="J52" s="89">
        <f>$C$7+7</f>
        <v>42407</v>
      </c>
      <c r="K52" s="89">
        <f>$C$7+8</f>
        <v>42408</v>
      </c>
      <c r="L52" s="89">
        <f>$C$7+9</f>
        <v>42409</v>
      </c>
      <c r="M52" s="89">
        <f>$C$7+10</f>
        <v>42410</v>
      </c>
      <c r="N52" s="89">
        <f>$C$7+11</f>
        <v>42411</v>
      </c>
      <c r="O52" s="89">
        <f>$C$7+12</f>
        <v>42412</v>
      </c>
      <c r="P52" s="90">
        <f>$C$7+13</f>
        <v>42413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x/sQhZLY5d7Vp2cujRFWCZTwz1mQNqSEqhLRT5sJ2GxKgJe1+ahpDieDVvNtcVnjNo4QVMvF4AO1itbdviDZlw==" saltValue="lVMOTizsDuoMpUc1mNY0Gw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phoneticPr fontId="0" type="noConversion"/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SUM('1Feb-14Feb'!D2,14)</f>
        <v>42414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+'1Feb-14Feb'!K41</f>
        <v>-9.96875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+'1Feb-14Feb'!D3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+'1Feb-14Feb'!D4</f>
        <v>Emp No</v>
      </c>
      <c r="E4" s="160"/>
      <c r="F4" s="233" t="s">
        <v>85</v>
      </c>
      <c r="G4" s="161" t="str">
        <f>'1Feb-14Feb'!G4</f>
        <v>Aur No.</v>
      </c>
      <c r="H4" s="131" t="s">
        <v>64</v>
      </c>
      <c r="I4" s="131"/>
      <c r="J4" s="129"/>
      <c r="K4" s="129"/>
      <c r="L4" s="132">
        <f>'1Feb-14Feb'!K78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+'1Feb-14Feb'!D5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'1Feb-14Feb'!L5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42414</v>
      </c>
      <c r="D7" s="123">
        <f>$C$7+1</f>
        <v>42415</v>
      </c>
      <c r="E7" s="123">
        <f>$C$7+2</f>
        <v>42416</v>
      </c>
      <c r="F7" s="123">
        <f>$C$7+3</f>
        <v>42417</v>
      </c>
      <c r="G7" s="123">
        <f>$C$7+4</f>
        <v>42418</v>
      </c>
      <c r="H7" s="123">
        <f>$C$7+5</f>
        <v>42419</v>
      </c>
      <c r="I7" s="123">
        <f>$C$7+6</f>
        <v>42420</v>
      </c>
      <c r="J7" s="123">
        <f>$C$7+7</f>
        <v>42421</v>
      </c>
      <c r="K7" s="123">
        <f>$C$7+8</f>
        <v>42422</v>
      </c>
      <c r="L7" s="123">
        <f>$C$7+9</f>
        <v>42423</v>
      </c>
      <c r="M7" s="123">
        <f>$C$7+10</f>
        <v>42424</v>
      </c>
      <c r="N7" s="123">
        <f>$C$7+11</f>
        <v>42425</v>
      </c>
      <c r="O7" s="123">
        <f>$C$7+12</f>
        <v>42426</v>
      </c>
      <c r="P7" s="173">
        <f>$C$7+13</f>
        <v>42427</v>
      </c>
      <c r="Q7" s="1"/>
    </row>
    <row r="8" spans="1:17" ht="13.5" thickBot="1" x14ac:dyDescent="0.25">
      <c r="A8" s="126" t="s">
        <v>13</v>
      </c>
      <c r="B8" s="129"/>
      <c r="C8" s="99">
        <v>0</v>
      </c>
      <c r="D8" s="100">
        <v>0</v>
      </c>
      <c r="E8" s="100">
        <f>'1Feb-14Feb'!E8</f>
        <v>0.30208333333333331</v>
      </c>
      <c r="F8" s="100">
        <f>'1Feb-14Feb'!F8</f>
        <v>0.30208333333333331</v>
      </c>
      <c r="G8" s="100">
        <f>'1Feb-14Feb'!G8</f>
        <v>0.30208333333333331</v>
      </c>
      <c r="H8" s="100">
        <f>'1Feb-14Feb'!H8</f>
        <v>0.30208333333333331</v>
      </c>
      <c r="I8" s="100">
        <f>'1Feb-14Feb'!I8</f>
        <v>0.30208333333333331</v>
      </c>
      <c r="J8" s="100">
        <f>'1Feb-14Feb'!J8</f>
        <v>0</v>
      </c>
      <c r="K8" s="100">
        <f>'1Feb-14Feb'!K8</f>
        <v>0</v>
      </c>
      <c r="L8" s="100">
        <f>'1Feb-14Feb'!L8</f>
        <v>0.30208333333333331</v>
      </c>
      <c r="M8" s="100">
        <f>'1Feb-14Feb'!M8</f>
        <v>0.30208333333333331</v>
      </c>
      <c r="N8" s="100">
        <f>'1Feb-14Feb'!N8</f>
        <v>0.30208333333333331</v>
      </c>
      <c r="O8" s="100">
        <f>'1Feb-14Feb'!O8</f>
        <v>0.30208333333333331</v>
      </c>
      <c r="P8" s="174">
        <f>'1Feb-14Feb'!P8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-9.96875</v>
      </c>
      <c r="D30" s="152">
        <f t="shared" ref="D30:P30" si="6">C32</f>
        <v>-9.96875</v>
      </c>
      <c r="E30" s="152">
        <f t="shared" si="6"/>
        <v>-9.96875</v>
      </c>
      <c r="F30" s="152">
        <f t="shared" si="6"/>
        <v>-10.270833333333334</v>
      </c>
      <c r="G30" s="152">
        <f t="shared" si="6"/>
        <v>-10.572916666666668</v>
      </c>
      <c r="H30" s="152">
        <f t="shared" si="6"/>
        <v>-10.875000000000002</v>
      </c>
      <c r="I30" s="152">
        <f t="shared" si="6"/>
        <v>-11.177083333333336</v>
      </c>
      <c r="J30" s="152">
        <f t="shared" si="6"/>
        <v>-11.47916666666667</v>
      </c>
      <c r="K30" s="152">
        <f t="shared" si="6"/>
        <v>-11.47916666666667</v>
      </c>
      <c r="L30" s="152">
        <f t="shared" si="6"/>
        <v>-11.47916666666667</v>
      </c>
      <c r="M30" s="152">
        <f t="shared" si="6"/>
        <v>-11.781250000000004</v>
      </c>
      <c r="N30" s="152">
        <f t="shared" si="6"/>
        <v>-12.083333333333337</v>
      </c>
      <c r="O30" s="152">
        <f t="shared" si="6"/>
        <v>-12.385416666666671</v>
      </c>
      <c r="P30" s="194">
        <f t="shared" si="6"/>
        <v>-12.687500000000005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-9.96875</v>
      </c>
      <c r="D32" s="154">
        <f t="shared" si="8"/>
        <v>-9.96875</v>
      </c>
      <c r="E32" s="154">
        <f t="shared" si="8"/>
        <v>-10.270833333333334</v>
      </c>
      <c r="F32" s="154">
        <f t="shared" si="8"/>
        <v>-10.572916666666668</v>
      </c>
      <c r="G32" s="154">
        <f t="shared" si="8"/>
        <v>-10.875000000000002</v>
      </c>
      <c r="H32" s="154">
        <f t="shared" si="8"/>
        <v>-11.177083333333336</v>
      </c>
      <c r="I32" s="154">
        <f t="shared" si="8"/>
        <v>-11.47916666666667</v>
      </c>
      <c r="J32" s="154">
        <f t="shared" si="8"/>
        <v>-11.47916666666667</v>
      </c>
      <c r="K32" s="154">
        <f t="shared" si="8"/>
        <v>-11.47916666666667</v>
      </c>
      <c r="L32" s="154">
        <f t="shared" si="8"/>
        <v>-11.781250000000004</v>
      </c>
      <c r="M32" s="154">
        <f t="shared" si="8"/>
        <v>-12.083333333333337</v>
      </c>
      <c r="N32" s="154">
        <f t="shared" si="8"/>
        <v>-12.385416666666671</v>
      </c>
      <c r="O32" s="154">
        <f t="shared" si="8"/>
        <v>-12.687500000000005</v>
      </c>
      <c r="P32" s="196">
        <f t="shared" si="8"/>
        <v>-12.989583333333339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-9.96875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-12.989583333333334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42414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42414</v>
      </c>
      <c r="D52" s="89">
        <f>$C$7+1</f>
        <v>42415</v>
      </c>
      <c r="E52" s="89">
        <f>$C$7+2</f>
        <v>42416</v>
      </c>
      <c r="F52" s="89">
        <f>$C$7+3</f>
        <v>42417</v>
      </c>
      <c r="G52" s="89">
        <f>$C$7+4</f>
        <v>42418</v>
      </c>
      <c r="H52" s="89">
        <f>$C$7+5</f>
        <v>42419</v>
      </c>
      <c r="I52" s="89">
        <f>$C$7+6</f>
        <v>42420</v>
      </c>
      <c r="J52" s="89">
        <f>$C$7+7</f>
        <v>42421</v>
      </c>
      <c r="K52" s="89">
        <f>$C$7+8</f>
        <v>42422</v>
      </c>
      <c r="L52" s="89">
        <f>$C$7+9</f>
        <v>42423</v>
      </c>
      <c r="M52" s="89">
        <f>$C$7+10</f>
        <v>42424</v>
      </c>
      <c r="N52" s="89">
        <f>$C$7+11</f>
        <v>42425</v>
      </c>
      <c r="O52" s="89">
        <f>$C$7+12</f>
        <v>42426</v>
      </c>
      <c r="P52" s="90">
        <f>$C$7+13</f>
        <v>42427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FWVEBFKMEg0/16cy5+10pXtC//meGow27ImLrB2Q1m75FAlH5nUfprHcFohKT+hNLtq9UEU1fegTmjERpvo8Hg==" saltValue="BSLYDFGkKfuHJAX82NtncQ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phoneticPr fontId="0" type="noConversion"/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SUM('15Feb-28Feb'!D2,14)</f>
        <v>42428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+'15Feb-28Feb'!K41</f>
        <v>-12.989583333333334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+'15Feb-28Feb'!D3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+'15Feb-28Feb'!D4</f>
        <v>Emp No</v>
      </c>
      <c r="E4" s="160"/>
      <c r="F4" s="233" t="s">
        <v>85</v>
      </c>
      <c r="G4" s="161" t="str">
        <f>'15Feb-28Feb'!G4</f>
        <v>Aur No.</v>
      </c>
      <c r="H4" s="131" t="s">
        <v>64</v>
      </c>
      <c r="I4" s="131"/>
      <c r="J4" s="129"/>
      <c r="K4" s="129"/>
      <c r="L4" s="132">
        <f>'15Feb-28Feb'!K78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+'15Feb-28Feb'!D5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'15Feb-28Feb'!L5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42428</v>
      </c>
      <c r="D7" s="123">
        <f>$C$7+1</f>
        <v>42429</v>
      </c>
      <c r="E7" s="123">
        <f>$C$7+2</f>
        <v>42430</v>
      </c>
      <c r="F7" s="123">
        <f>$C$7+3</f>
        <v>42431</v>
      </c>
      <c r="G7" s="123">
        <f>$C$7+4</f>
        <v>42432</v>
      </c>
      <c r="H7" s="123">
        <f>$C$7+5</f>
        <v>42433</v>
      </c>
      <c r="I7" s="123">
        <f>$C$7+6</f>
        <v>42434</v>
      </c>
      <c r="J7" s="123">
        <f>$C$7+7</f>
        <v>42435</v>
      </c>
      <c r="K7" s="123">
        <f>$C$7+8</f>
        <v>42436</v>
      </c>
      <c r="L7" s="123">
        <f>$C$7+9</f>
        <v>42437</v>
      </c>
      <c r="M7" s="123">
        <f>$C$7+10</f>
        <v>42438</v>
      </c>
      <c r="N7" s="123">
        <f>$C$7+11</f>
        <v>42439</v>
      </c>
      <c r="O7" s="123">
        <f>$C$7+12</f>
        <v>42440</v>
      </c>
      <c r="P7" s="173">
        <f>$C$7+13</f>
        <v>42441</v>
      </c>
      <c r="Q7" s="1"/>
    </row>
    <row r="8" spans="1:17" ht="13.5" thickBot="1" x14ac:dyDescent="0.25">
      <c r="A8" s="126" t="s">
        <v>13</v>
      </c>
      <c r="B8" s="129"/>
      <c r="C8" s="99">
        <v>0</v>
      </c>
      <c r="D8" s="100">
        <v>0</v>
      </c>
      <c r="E8" s="100">
        <f>'15Feb-28Feb'!E8</f>
        <v>0.30208333333333331</v>
      </c>
      <c r="F8" s="100">
        <f>'15Feb-28Feb'!F8</f>
        <v>0.30208333333333331</v>
      </c>
      <c r="G8" s="100">
        <f>'15Feb-28Feb'!G8</f>
        <v>0.30208333333333331</v>
      </c>
      <c r="H8" s="100">
        <f>'15Feb-28Feb'!H8</f>
        <v>0.30208333333333331</v>
      </c>
      <c r="I8" s="100">
        <f>'15Feb-28Feb'!I8</f>
        <v>0.30208333333333331</v>
      </c>
      <c r="J8" s="100">
        <f>'15Feb-28Feb'!J8</f>
        <v>0</v>
      </c>
      <c r="K8" s="100">
        <f>'15Feb-28Feb'!K8</f>
        <v>0</v>
      </c>
      <c r="L8" s="100">
        <f>'15Feb-28Feb'!L8</f>
        <v>0.30208333333333331</v>
      </c>
      <c r="M8" s="100">
        <f>'15Feb-28Feb'!M8</f>
        <v>0.30208333333333331</v>
      </c>
      <c r="N8" s="100">
        <f>'15Feb-28Feb'!N8</f>
        <v>0.30208333333333331</v>
      </c>
      <c r="O8" s="100">
        <f>'15Feb-28Feb'!O8</f>
        <v>0.30208333333333331</v>
      </c>
      <c r="P8" s="174">
        <f>'15Feb-28Feb'!P8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-12.989583333333334</v>
      </c>
      <c r="D30" s="152">
        <f t="shared" ref="D30:P30" si="6">C32</f>
        <v>-12.989583333333334</v>
      </c>
      <c r="E30" s="152">
        <f t="shared" si="6"/>
        <v>-12.989583333333334</v>
      </c>
      <c r="F30" s="152">
        <f t="shared" si="6"/>
        <v>-13.291666666666668</v>
      </c>
      <c r="G30" s="152">
        <f t="shared" si="6"/>
        <v>-13.593750000000002</v>
      </c>
      <c r="H30" s="152">
        <f t="shared" si="6"/>
        <v>-13.895833333333336</v>
      </c>
      <c r="I30" s="152">
        <f t="shared" si="6"/>
        <v>-14.19791666666667</v>
      </c>
      <c r="J30" s="152">
        <f t="shared" si="6"/>
        <v>-14.500000000000004</v>
      </c>
      <c r="K30" s="152">
        <f t="shared" si="6"/>
        <v>-14.500000000000004</v>
      </c>
      <c r="L30" s="152">
        <f t="shared" si="6"/>
        <v>-14.500000000000004</v>
      </c>
      <c r="M30" s="152">
        <f t="shared" si="6"/>
        <v>-14.802083333333337</v>
      </c>
      <c r="N30" s="152">
        <f t="shared" si="6"/>
        <v>-15.104166666666671</v>
      </c>
      <c r="O30" s="152">
        <f t="shared" si="6"/>
        <v>-15.406250000000005</v>
      </c>
      <c r="P30" s="194">
        <f t="shared" si="6"/>
        <v>-15.708333333333339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-12.989583333333334</v>
      </c>
      <c r="D32" s="154">
        <f t="shared" si="8"/>
        <v>-12.989583333333334</v>
      </c>
      <c r="E32" s="154">
        <f t="shared" si="8"/>
        <v>-13.291666666666668</v>
      </c>
      <c r="F32" s="154">
        <f t="shared" si="8"/>
        <v>-13.593750000000002</v>
      </c>
      <c r="G32" s="154">
        <f t="shared" si="8"/>
        <v>-13.895833333333336</v>
      </c>
      <c r="H32" s="154">
        <f t="shared" si="8"/>
        <v>-14.19791666666667</v>
      </c>
      <c r="I32" s="154">
        <f t="shared" si="8"/>
        <v>-14.500000000000004</v>
      </c>
      <c r="J32" s="154">
        <f t="shared" si="8"/>
        <v>-14.500000000000004</v>
      </c>
      <c r="K32" s="154">
        <f t="shared" si="8"/>
        <v>-14.500000000000004</v>
      </c>
      <c r="L32" s="154">
        <f t="shared" si="8"/>
        <v>-14.802083333333337</v>
      </c>
      <c r="M32" s="154">
        <f t="shared" si="8"/>
        <v>-15.104166666666671</v>
      </c>
      <c r="N32" s="154">
        <f t="shared" si="8"/>
        <v>-15.406250000000005</v>
      </c>
      <c r="O32" s="154">
        <f t="shared" si="8"/>
        <v>-15.708333333333339</v>
      </c>
      <c r="P32" s="196">
        <f t="shared" si="8"/>
        <v>-16.010416666666671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-12.989583333333334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-16.010416666666668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42428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42428</v>
      </c>
      <c r="D52" s="89">
        <f>$C$7+1</f>
        <v>42429</v>
      </c>
      <c r="E52" s="89">
        <f>$C$7+2</f>
        <v>42430</v>
      </c>
      <c r="F52" s="89">
        <f>$C$7+3</f>
        <v>42431</v>
      </c>
      <c r="G52" s="89">
        <f>$C$7+4</f>
        <v>42432</v>
      </c>
      <c r="H52" s="89">
        <f>$C$7+5</f>
        <v>42433</v>
      </c>
      <c r="I52" s="89">
        <f>$C$7+6</f>
        <v>42434</v>
      </c>
      <c r="J52" s="89">
        <f>$C$7+7</f>
        <v>42435</v>
      </c>
      <c r="K52" s="89">
        <f>$C$7+8</f>
        <v>42436</v>
      </c>
      <c r="L52" s="89">
        <f>$C$7+9</f>
        <v>42437</v>
      </c>
      <c r="M52" s="89">
        <f>$C$7+10</f>
        <v>42438</v>
      </c>
      <c r="N52" s="89">
        <f>$C$7+11</f>
        <v>42439</v>
      </c>
      <c r="O52" s="89">
        <f>$C$7+12</f>
        <v>42440</v>
      </c>
      <c r="P52" s="90">
        <f>$C$7+13</f>
        <v>42441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wMjog/7tZ6bbPHx0Yh+SYgU17Y8UTsixtfFXGDChTeEuvcwo4GwtL5eXVNtKY86AXlcddzVbAYoNx0EL8R19vw==" saltValue="IQ4NuLBC36rHJXYjDGiGrA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phoneticPr fontId="0" type="noConversion"/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  <pageSetUpPr autoPageBreaks="0"/>
  </sheetPr>
  <dimension ref="A1:Q89"/>
  <sheetViews>
    <sheetView zoomScaleNormal="100" workbookViewId="0">
      <selection activeCell="G15" sqref="G15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SUM('29Feb-13Mar'!D2,14)</f>
        <v>42442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+'29Feb-13Mar'!K41</f>
        <v>-16.010416666666668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+'29Feb-13Mar'!D3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+'29Feb-13Mar'!D4</f>
        <v>Emp No</v>
      </c>
      <c r="E4" s="160"/>
      <c r="F4" s="233" t="s">
        <v>85</v>
      </c>
      <c r="G4" s="161" t="str">
        <f>'29Feb-13Mar'!G4</f>
        <v>Aur No.</v>
      </c>
      <c r="H4" s="131" t="s">
        <v>64</v>
      </c>
      <c r="I4" s="131"/>
      <c r="J4" s="129"/>
      <c r="K4" s="129"/>
      <c r="L4" s="132">
        <f>'29Feb-13Mar'!K78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+'29Feb-13Mar'!D5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'29Feb-13Mar'!L5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42442</v>
      </c>
      <c r="D7" s="123">
        <f>$C$7+1</f>
        <v>42443</v>
      </c>
      <c r="E7" s="123">
        <f>$C$7+2</f>
        <v>42444</v>
      </c>
      <c r="F7" s="123">
        <f>$C$7+3</f>
        <v>42445</v>
      </c>
      <c r="G7" s="123">
        <f>$C$7+4</f>
        <v>42446</v>
      </c>
      <c r="H7" s="123">
        <f>$C$7+5</f>
        <v>42447</v>
      </c>
      <c r="I7" s="123">
        <f>$C$7+6</f>
        <v>42448</v>
      </c>
      <c r="J7" s="123">
        <f>$C$7+7</f>
        <v>42449</v>
      </c>
      <c r="K7" s="123">
        <f>$C$7+8</f>
        <v>42450</v>
      </c>
      <c r="L7" s="123">
        <f>$C$7+9</f>
        <v>42451</v>
      </c>
      <c r="M7" s="123">
        <f>$C$7+10</f>
        <v>42452</v>
      </c>
      <c r="N7" s="123">
        <f>$C$7+11</f>
        <v>42453</v>
      </c>
      <c r="O7" s="123">
        <f>$C$7+12</f>
        <v>42454</v>
      </c>
      <c r="P7" s="173">
        <f>$C$7+13</f>
        <v>42455</v>
      </c>
      <c r="Q7" s="1"/>
    </row>
    <row r="8" spans="1:17" ht="13.5" thickBot="1" x14ac:dyDescent="0.25">
      <c r="A8" s="126" t="s">
        <v>13</v>
      </c>
      <c r="B8" s="129"/>
      <c r="C8" s="99">
        <f>'29Feb-13Mar'!C8:P8</f>
        <v>0</v>
      </c>
      <c r="D8" s="100">
        <f>'29Feb-13Mar'!D8:Q8</f>
        <v>0</v>
      </c>
      <c r="E8" s="100">
        <f>'29Feb-13Mar'!E8:R8</f>
        <v>0.30208333333333331</v>
      </c>
      <c r="F8" s="100">
        <f>'29Feb-13Mar'!F8:S8</f>
        <v>0.30208333333333331</v>
      </c>
      <c r="G8" s="100">
        <f>'29Feb-13Mar'!G8:T8</f>
        <v>0.30208333333333331</v>
      </c>
      <c r="H8" s="100">
        <f>'29Feb-13Mar'!H8:U8</f>
        <v>0.30208333333333331</v>
      </c>
      <c r="I8" s="100">
        <f>'29Feb-13Mar'!I8:V8</f>
        <v>0.30208333333333331</v>
      </c>
      <c r="J8" s="100">
        <f>'29Feb-13Mar'!J8:W8</f>
        <v>0</v>
      </c>
      <c r="K8" s="100">
        <f>'29Feb-13Mar'!K8:X8</f>
        <v>0</v>
      </c>
      <c r="L8" s="100">
        <f>'29Feb-13Mar'!L8:Y8</f>
        <v>0.30208333333333331</v>
      </c>
      <c r="M8" s="100">
        <f>'29Feb-13Mar'!M8:Z8</f>
        <v>0.30208333333333331</v>
      </c>
      <c r="N8" s="100">
        <f>'29Feb-13Mar'!N8:AA8</f>
        <v>0.30208333333333331</v>
      </c>
      <c r="O8" s="100">
        <f>'29Feb-13Mar'!O8:AB8</f>
        <v>0.30208333333333331</v>
      </c>
      <c r="P8" s="174">
        <f>'29Feb-13Mar'!P8:AC8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 t="s">
        <v>79</v>
      </c>
      <c r="J23" s="102"/>
      <c r="K23" s="102"/>
      <c r="L23" s="102" t="s">
        <v>79</v>
      </c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-16.010416666666668</v>
      </c>
      <c r="D30" s="152">
        <f t="shared" ref="D30:P30" si="6">C32</f>
        <v>-16.010416666666668</v>
      </c>
      <c r="E30" s="152">
        <f t="shared" si="6"/>
        <v>-16.010416666666668</v>
      </c>
      <c r="F30" s="152">
        <f t="shared" si="6"/>
        <v>-16.3125</v>
      </c>
      <c r="G30" s="152">
        <f t="shared" si="6"/>
        <v>-16.614583333333332</v>
      </c>
      <c r="H30" s="152">
        <f t="shared" si="6"/>
        <v>-16.916666666666664</v>
      </c>
      <c r="I30" s="152">
        <f t="shared" si="6"/>
        <v>-17.218749999999996</v>
      </c>
      <c r="J30" s="152">
        <f t="shared" si="6"/>
        <v>-17.520833333333329</v>
      </c>
      <c r="K30" s="152">
        <f t="shared" si="6"/>
        <v>-17.520833333333329</v>
      </c>
      <c r="L30" s="152">
        <f t="shared" si="6"/>
        <v>-17.520833333333329</v>
      </c>
      <c r="M30" s="152">
        <f t="shared" si="6"/>
        <v>-17.822916666666661</v>
      </c>
      <c r="N30" s="152">
        <f t="shared" si="6"/>
        <v>-18.124999999999993</v>
      </c>
      <c r="O30" s="152">
        <f t="shared" si="6"/>
        <v>-18.427083333333325</v>
      </c>
      <c r="P30" s="194">
        <f t="shared" si="6"/>
        <v>-18.729166666666657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-16.010416666666668</v>
      </c>
      <c r="D32" s="154">
        <f t="shared" si="8"/>
        <v>-16.010416666666668</v>
      </c>
      <c r="E32" s="154">
        <f t="shared" si="8"/>
        <v>-16.3125</v>
      </c>
      <c r="F32" s="154">
        <f t="shared" si="8"/>
        <v>-16.614583333333332</v>
      </c>
      <c r="G32" s="154">
        <f t="shared" si="8"/>
        <v>-16.916666666666664</v>
      </c>
      <c r="H32" s="154">
        <f t="shared" si="8"/>
        <v>-17.218749999999996</v>
      </c>
      <c r="I32" s="154">
        <f t="shared" si="8"/>
        <v>-17.520833333333329</v>
      </c>
      <c r="J32" s="154">
        <f t="shared" si="8"/>
        <v>-17.520833333333329</v>
      </c>
      <c r="K32" s="154">
        <f t="shared" si="8"/>
        <v>-17.520833333333329</v>
      </c>
      <c r="L32" s="154">
        <f t="shared" si="8"/>
        <v>-17.822916666666661</v>
      </c>
      <c r="M32" s="154">
        <f t="shared" si="8"/>
        <v>-18.124999999999993</v>
      </c>
      <c r="N32" s="154">
        <f t="shared" si="8"/>
        <v>-18.427083333333325</v>
      </c>
      <c r="O32" s="154">
        <f t="shared" si="8"/>
        <v>-18.729166666666657</v>
      </c>
      <c r="P32" s="196">
        <f t="shared" si="8"/>
        <v>-19.031249999999989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-16.010416666666668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-19.03125</v>
      </c>
      <c r="L41" s="92"/>
      <c r="M41" s="95" t="s">
        <v>75</v>
      </c>
      <c r="N41" s="98">
        <f>SUM(C27:P27)</f>
        <v>3.0208333333333335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42442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42442</v>
      </c>
      <c r="D52" s="89">
        <f>$C$7+1</f>
        <v>42443</v>
      </c>
      <c r="E52" s="89">
        <f>$C$7+2</f>
        <v>42444</v>
      </c>
      <c r="F52" s="89">
        <f>$C$7+3</f>
        <v>42445</v>
      </c>
      <c r="G52" s="89">
        <f>$C$7+4</f>
        <v>42446</v>
      </c>
      <c r="H52" s="89">
        <f>$C$7+5</f>
        <v>42447</v>
      </c>
      <c r="I52" s="89">
        <f>$C$7+6</f>
        <v>42448</v>
      </c>
      <c r="J52" s="89">
        <f>$C$7+7</f>
        <v>42449</v>
      </c>
      <c r="K52" s="89">
        <f>$C$7+8</f>
        <v>42450</v>
      </c>
      <c r="L52" s="89">
        <f>$C$7+9</f>
        <v>42451</v>
      </c>
      <c r="M52" s="89">
        <f>$C$7+10</f>
        <v>42452</v>
      </c>
      <c r="N52" s="89">
        <f>$C$7+11</f>
        <v>42453</v>
      </c>
      <c r="O52" s="89">
        <f>$C$7+12</f>
        <v>42454</v>
      </c>
      <c r="P52" s="90">
        <f>$C$7+13</f>
        <v>42455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+nJ+ONA5T+n/sb6pWQoulgT8tREzipA4lXTgxKuWt6xKkKHjfyo4nCtLICFLIT4tfmFNCvzK7ZEua4XcJahjPg==" saltValue="UIn7GkSX6fqAMHT9tWmUqw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phoneticPr fontId="0" type="noConversion"/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autoPageBreaks="0"/>
  </sheetPr>
  <dimension ref="A1:Q89"/>
  <sheetViews>
    <sheetView zoomScaleNormal="100" workbookViewId="0">
      <selection activeCell="R20" sqref="R20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SUM('14Mar-27Mar'!D2,14)</f>
        <v>42456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+'14Mar-27Mar'!K41</f>
        <v>-19.03125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+'14Mar-27Mar'!D3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+'14Mar-27Mar'!D4</f>
        <v>Emp No</v>
      </c>
      <c r="E4" s="160"/>
      <c r="F4" s="233" t="s">
        <v>85</v>
      </c>
      <c r="G4" s="161" t="str">
        <f>'14Mar-27Mar'!G4</f>
        <v>Aur No.</v>
      </c>
      <c r="H4" s="131" t="s">
        <v>64</v>
      </c>
      <c r="I4" s="131"/>
      <c r="J4" s="129"/>
      <c r="K4" s="129"/>
      <c r="L4" s="132">
        <f>'14Mar-27Mar'!K78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'14Mar-27Mar'!D5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'14Mar-27Mar'!L5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42456</v>
      </c>
      <c r="D7" s="123">
        <f>$C$7+1</f>
        <v>42457</v>
      </c>
      <c r="E7" s="123">
        <f>$C$7+2</f>
        <v>42458</v>
      </c>
      <c r="F7" s="123">
        <f>$C$7+3</f>
        <v>42459</v>
      </c>
      <c r="G7" s="123">
        <f>$C$7+4</f>
        <v>42460</v>
      </c>
      <c r="H7" s="123">
        <f>$C$7+5</f>
        <v>42461</v>
      </c>
      <c r="I7" s="123">
        <f>$C$7+6</f>
        <v>42462</v>
      </c>
      <c r="J7" s="123">
        <f>$C$7+7</f>
        <v>42463</v>
      </c>
      <c r="K7" s="123">
        <f>$C$7+8</f>
        <v>42464</v>
      </c>
      <c r="L7" s="123">
        <f>$C$7+9</f>
        <v>42465</v>
      </c>
      <c r="M7" s="123">
        <f>$C$7+10</f>
        <v>42466</v>
      </c>
      <c r="N7" s="123">
        <f>$C$7+11</f>
        <v>42467</v>
      </c>
      <c r="O7" s="123">
        <f>$C$7+12</f>
        <v>42468</v>
      </c>
      <c r="P7" s="173">
        <f>$C$7+13</f>
        <v>42469</v>
      </c>
      <c r="Q7" s="1"/>
    </row>
    <row r="8" spans="1:17" ht="13.5" thickBot="1" x14ac:dyDescent="0.25">
      <c r="A8" s="126" t="s">
        <v>13</v>
      </c>
      <c r="B8" s="129"/>
      <c r="C8" s="99">
        <f>'14Mar-27Mar'!C8:P8</f>
        <v>0</v>
      </c>
      <c r="D8" s="100">
        <f>'14Mar-27Mar'!D8:Q8</f>
        <v>0</v>
      </c>
      <c r="E8" s="100">
        <f>'14Mar-27Mar'!E8:R8</f>
        <v>0.30208333333333331</v>
      </c>
      <c r="F8" s="100">
        <f>'14Mar-27Mar'!F8:S8</f>
        <v>0.30208333333333331</v>
      </c>
      <c r="G8" s="100">
        <f>'14Mar-27Mar'!G8:T8</f>
        <v>0.30208333333333331</v>
      </c>
      <c r="H8" s="100">
        <f>'14Mar-27Mar'!H8:U8</f>
        <v>0.30208333333333331</v>
      </c>
      <c r="I8" s="100">
        <f>'14Mar-27Mar'!I8:V8</f>
        <v>0.30208333333333331</v>
      </c>
      <c r="J8" s="100">
        <f>'14Mar-27Mar'!J8:W8</f>
        <v>0</v>
      </c>
      <c r="K8" s="100">
        <f>'14Mar-27Mar'!K8:X8</f>
        <v>0</v>
      </c>
      <c r="L8" s="100">
        <f>'14Mar-27Mar'!L8:Y8</f>
        <v>0.30208333333333331</v>
      </c>
      <c r="M8" s="100">
        <f>'14Mar-27Mar'!M8:Z8</f>
        <v>0.30208333333333331</v>
      </c>
      <c r="N8" s="100">
        <f>'14Mar-27Mar'!N8:AA8</f>
        <v>0.30208333333333331</v>
      </c>
      <c r="O8" s="100">
        <f>'14Mar-27Mar'!O8:AB8</f>
        <v>0.30208333333333331</v>
      </c>
      <c r="P8" s="174">
        <f>'14Mar-27Mar'!P8:AC8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>
        <v>0.30208333333333331</v>
      </c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0.30208333333333331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>
        <f t="shared" si="4"/>
        <v>0.30208333333333331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 t="str">
        <f t="shared" si="4"/>
        <v>0:00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0.30208333333333331</v>
      </c>
    </row>
    <row r="30" spans="1:16" x14ac:dyDescent="0.2">
      <c r="A30" s="193" t="s">
        <v>67</v>
      </c>
      <c r="B30" s="151"/>
      <c r="C30" s="152">
        <f>IF(L3 ="Y", 0-L2, L2)</f>
        <v>-19.03125</v>
      </c>
      <c r="D30" s="152">
        <f t="shared" ref="D30:P30" si="6">C32</f>
        <v>-19.03125</v>
      </c>
      <c r="E30" s="152">
        <f t="shared" si="6"/>
        <v>-19.03125</v>
      </c>
      <c r="F30" s="152">
        <f t="shared" si="6"/>
        <v>-19.333333333333332</v>
      </c>
      <c r="G30" s="152">
        <f t="shared" si="6"/>
        <v>-19.635416666666664</v>
      </c>
      <c r="H30" s="152">
        <f t="shared" si="6"/>
        <v>-19.937499999999996</v>
      </c>
      <c r="I30" s="152">
        <f t="shared" si="6"/>
        <v>-20.239583333333329</v>
      </c>
      <c r="J30" s="152">
        <f t="shared" si="6"/>
        <v>-20.541666666666661</v>
      </c>
      <c r="K30" s="152">
        <f t="shared" si="6"/>
        <v>-20.541666666666661</v>
      </c>
      <c r="L30" s="152">
        <f t="shared" si="6"/>
        <v>-20.541666666666661</v>
      </c>
      <c r="M30" s="152">
        <f t="shared" si="6"/>
        <v>-20.843749999999993</v>
      </c>
      <c r="N30" s="152">
        <f t="shared" si="6"/>
        <v>-21.145833333333325</v>
      </c>
      <c r="O30" s="152">
        <f t="shared" si="6"/>
        <v>-21.447916666666657</v>
      </c>
      <c r="P30" s="194">
        <f t="shared" si="6"/>
        <v>-21.749999999999989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-0.30208333333333331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0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-19.03125</v>
      </c>
      <c r="D32" s="154">
        <f t="shared" si="8"/>
        <v>-19.03125</v>
      </c>
      <c r="E32" s="154">
        <f t="shared" si="8"/>
        <v>-19.333333333333332</v>
      </c>
      <c r="F32" s="154">
        <f t="shared" si="8"/>
        <v>-19.635416666666664</v>
      </c>
      <c r="G32" s="154">
        <f t="shared" si="8"/>
        <v>-19.937499999999996</v>
      </c>
      <c r="H32" s="154">
        <f t="shared" si="8"/>
        <v>-20.239583333333329</v>
      </c>
      <c r="I32" s="154">
        <f t="shared" si="8"/>
        <v>-20.541666666666661</v>
      </c>
      <c r="J32" s="154">
        <f t="shared" si="8"/>
        <v>-20.541666666666661</v>
      </c>
      <c r="K32" s="154">
        <f t="shared" si="8"/>
        <v>-20.541666666666661</v>
      </c>
      <c r="L32" s="154">
        <f t="shared" si="8"/>
        <v>-20.843749999999993</v>
      </c>
      <c r="M32" s="154">
        <f t="shared" si="8"/>
        <v>-21.145833333333325</v>
      </c>
      <c r="N32" s="154">
        <f t="shared" si="8"/>
        <v>-21.447916666666657</v>
      </c>
      <c r="O32" s="154">
        <f t="shared" si="8"/>
        <v>-21.749999999999989</v>
      </c>
      <c r="P32" s="196">
        <f t="shared" si="8"/>
        <v>-21.749999999999989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-19.03125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0.30208333333333331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-21.75</v>
      </c>
      <c r="L41" s="92"/>
      <c r="M41" s="95" t="s">
        <v>75</v>
      </c>
      <c r="N41" s="98">
        <f>SUM(C27:P27)</f>
        <v>2.71875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42456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42456</v>
      </c>
      <c r="D52" s="89">
        <f>$C$7+1</f>
        <v>42457</v>
      </c>
      <c r="E52" s="89">
        <f>$C$7+2</f>
        <v>42458</v>
      </c>
      <c r="F52" s="89">
        <f>$C$7+3</f>
        <v>42459</v>
      </c>
      <c r="G52" s="89">
        <f>$C$7+4</f>
        <v>42460</v>
      </c>
      <c r="H52" s="89">
        <f>$C$7+5</f>
        <v>42461</v>
      </c>
      <c r="I52" s="89">
        <f>$C$7+6</f>
        <v>42462</v>
      </c>
      <c r="J52" s="89">
        <f>$C$7+7</f>
        <v>42463</v>
      </c>
      <c r="K52" s="89">
        <f>$C$7+8</f>
        <v>42464</v>
      </c>
      <c r="L52" s="89">
        <f>$C$7+9</f>
        <v>42465</v>
      </c>
      <c r="M52" s="89">
        <f>$C$7+10</f>
        <v>42466</v>
      </c>
      <c r="N52" s="89">
        <f>$C$7+11</f>
        <v>42467</v>
      </c>
      <c r="O52" s="89">
        <f>$C$7+12</f>
        <v>42468</v>
      </c>
      <c r="P52" s="90">
        <f>$C$7+13</f>
        <v>42469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aG+xXcHT8LfyOeazDRqiq0UPH6cYVPjKdNKMHWupim4LJDIB4l0ScA9YSbEUhriEnH+aPakXVDJhMkEvcmj3xg==" saltValue="U+//zbIqc2SPdTG48JvTNg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phoneticPr fontId="0" type="noConversion"/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autoPageBreaks="0"/>
  </sheetPr>
  <dimension ref="A1:Q89"/>
  <sheetViews>
    <sheetView zoomScaleNormal="100" workbookViewId="0">
      <selection activeCell="E23" sqref="E23"/>
    </sheetView>
  </sheetViews>
  <sheetFormatPr defaultRowHeight="12.75" x14ac:dyDescent="0.2"/>
  <cols>
    <col min="2" max="2" width="13.7109375" customWidth="1"/>
    <col min="3" max="3" width="9.42578125" customWidth="1"/>
    <col min="4" max="4" width="9.7109375" customWidth="1"/>
    <col min="5" max="9" width="9.42578125" customWidth="1"/>
    <col min="10" max="10" width="9.28515625" customWidth="1"/>
    <col min="11" max="14" width="9.42578125" customWidth="1"/>
    <col min="15" max="15" width="9" customWidth="1"/>
    <col min="16" max="16" width="9.42578125" customWidth="1"/>
  </cols>
  <sheetData>
    <row r="1" spans="1:17" ht="22.5" customHeight="1" thickBot="1" x14ac:dyDescent="0.3">
      <c r="A1" s="165"/>
      <c r="B1" s="24"/>
      <c r="C1" s="166" t="s">
        <v>61</v>
      </c>
      <c r="D1" s="24"/>
      <c r="E1" s="24"/>
      <c r="F1" s="24"/>
      <c r="G1" s="167"/>
      <c r="H1" s="168"/>
      <c r="I1" s="169"/>
      <c r="J1" s="168"/>
      <c r="K1" s="170"/>
      <c r="L1" s="24"/>
      <c r="M1" s="24"/>
      <c r="N1" s="24"/>
      <c r="O1" s="24"/>
      <c r="P1" s="25"/>
    </row>
    <row r="2" spans="1:17" ht="12.75" customHeight="1" x14ac:dyDescent="0.2">
      <c r="A2" s="61"/>
      <c r="B2" s="13"/>
      <c r="C2" s="201" t="s">
        <v>70</v>
      </c>
      <c r="D2" s="202">
        <f>SUM('28Mar-10Apr'!D2,14)</f>
        <v>42470</v>
      </c>
      <c r="E2" s="203" t="s">
        <v>71</v>
      </c>
      <c r="F2" s="204"/>
      <c r="G2" s="205"/>
      <c r="H2" s="206" t="s">
        <v>65</v>
      </c>
      <c r="I2" s="207"/>
      <c r="J2" s="207"/>
      <c r="K2" s="207"/>
      <c r="L2" s="208">
        <f>+'28Mar-10Apr'!K41</f>
        <v>-21.75</v>
      </c>
      <c r="M2" s="58"/>
      <c r="N2" s="59" t="s">
        <v>72</v>
      </c>
      <c r="O2" s="209"/>
      <c r="P2" s="210"/>
    </row>
    <row r="3" spans="1:17" ht="12.75" customHeight="1" x14ac:dyDescent="0.2">
      <c r="A3" s="61"/>
      <c r="B3" s="13"/>
      <c r="C3" s="126" t="s">
        <v>17</v>
      </c>
      <c r="D3" s="245" t="str">
        <f>+'28Mar-10Apr'!D3</f>
        <v>Your Name Goes here</v>
      </c>
      <c r="E3" s="246"/>
      <c r="F3" s="246"/>
      <c r="G3" s="247"/>
      <c r="H3" s="131"/>
      <c r="I3" s="129"/>
      <c r="J3" s="129"/>
      <c r="K3" s="129"/>
      <c r="L3" s="130"/>
      <c r="M3" s="235" t="s">
        <v>80</v>
      </c>
      <c r="N3" s="236"/>
      <c r="O3" s="236"/>
      <c r="P3" s="237"/>
    </row>
    <row r="4" spans="1:17" x14ac:dyDescent="0.2">
      <c r="A4" s="61"/>
      <c r="B4" s="13"/>
      <c r="C4" s="126" t="s">
        <v>16</v>
      </c>
      <c r="D4" s="159" t="str">
        <f>+'28Mar-10Apr'!D4</f>
        <v>Emp No</v>
      </c>
      <c r="E4" s="160"/>
      <c r="F4" s="233" t="s">
        <v>85</v>
      </c>
      <c r="G4" s="161" t="str">
        <f>'28Mar-10Apr'!G4</f>
        <v>Aur No.</v>
      </c>
      <c r="H4" s="131" t="s">
        <v>64</v>
      </c>
      <c r="I4" s="131"/>
      <c r="J4" s="129"/>
      <c r="K4" s="129"/>
      <c r="L4" s="132">
        <f>'28Mar-10Apr'!K78</f>
        <v>0</v>
      </c>
      <c r="M4" s="238" t="s">
        <v>82</v>
      </c>
      <c r="N4" s="239"/>
      <c r="O4" s="239"/>
      <c r="P4" s="240"/>
    </row>
    <row r="5" spans="1:17" ht="13.5" thickBot="1" x14ac:dyDescent="0.25">
      <c r="A5" s="61"/>
      <c r="B5" s="13"/>
      <c r="C5" s="211" t="s">
        <v>18</v>
      </c>
      <c r="D5" s="254" t="str">
        <f>+'28Mar-10Apr'!D5</f>
        <v>Your Unit Name goes here</v>
      </c>
      <c r="E5" s="255"/>
      <c r="F5" s="255"/>
      <c r="G5" s="256"/>
      <c r="H5" s="212" t="s">
        <v>69</v>
      </c>
      <c r="I5" s="212"/>
      <c r="J5" s="213"/>
      <c r="K5" s="213"/>
      <c r="L5" s="214" t="str">
        <f>'28Mar-10Apr'!L5</f>
        <v>FLEX</v>
      </c>
      <c r="M5" s="251" t="s">
        <v>83</v>
      </c>
      <c r="N5" s="252"/>
      <c r="O5" s="252"/>
      <c r="P5" s="253"/>
    </row>
    <row r="6" spans="1:17" x14ac:dyDescent="0.2">
      <c r="A6" s="61"/>
      <c r="B6" s="14"/>
      <c r="C6" s="199" t="s">
        <v>3</v>
      </c>
      <c r="D6" s="156" t="s">
        <v>4</v>
      </c>
      <c r="E6" s="156" t="s">
        <v>0</v>
      </c>
      <c r="F6" s="156" t="s">
        <v>1</v>
      </c>
      <c r="G6" s="156" t="s">
        <v>5</v>
      </c>
      <c r="H6" s="156" t="s">
        <v>6</v>
      </c>
      <c r="I6" s="156" t="s">
        <v>2</v>
      </c>
      <c r="J6" s="156" t="s">
        <v>3</v>
      </c>
      <c r="K6" s="156" t="s">
        <v>4</v>
      </c>
      <c r="L6" s="156" t="s">
        <v>0</v>
      </c>
      <c r="M6" s="156" t="s">
        <v>1</v>
      </c>
      <c r="N6" s="156" t="s">
        <v>5</v>
      </c>
      <c r="O6" s="156" t="s">
        <v>6</v>
      </c>
      <c r="P6" s="200" t="s">
        <v>2</v>
      </c>
    </row>
    <row r="7" spans="1:17" ht="13.5" thickBot="1" x14ac:dyDescent="0.25">
      <c r="A7" s="61"/>
      <c r="B7" s="14"/>
      <c r="C7" s="122">
        <f>D2</f>
        <v>42470</v>
      </c>
      <c r="D7" s="123">
        <f>$C$7+1</f>
        <v>42471</v>
      </c>
      <c r="E7" s="123">
        <f>$C$7+2</f>
        <v>42472</v>
      </c>
      <c r="F7" s="123">
        <f>$C$7+3</f>
        <v>42473</v>
      </c>
      <c r="G7" s="123">
        <f>$C$7+4</f>
        <v>42474</v>
      </c>
      <c r="H7" s="123">
        <f>$C$7+5</f>
        <v>42475</v>
      </c>
      <c r="I7" s="123">
        <f>$C$7+6</f>
        <v>42476</v>
      </c>
      <c r="J7" s="123">
        <f>$C$7+7</f>
        <v>42477</v>
      </c>
      <c r="K7" s="123">
        <f>$C$7+8</f>
        <v>42478</v>
      </c>
      <c r="L7" s="123">
        <f>$C$7+9</f>
        <v>42479</v>
      </c>
      <c r="M7" s="123">
        <f>$C$7+10</f>
        <v>42480</v>
      </c>
      <c r="N7" s="123">
        <f>$C$7+11</f>
        <v>42481</v>
      </c>
      <c r="O7" s="123">
        <f>$C$7+12</f>
        <v>42482</v>
      </c>
      <c r="P7" s="173">
        <f>$C$7+13</f>
        <v>42483</v>
      </c>
      <c r="Q7" s="1"/>
    </row>
    <row r="8" spans="1:17" ht="13.5" thickBot="1" x14ac:dyDescent="0.25">
      <c r="A8" s="126" t="s">
        <v>13</v>
      </c>
      <c r="B8" s="129"/>
      <c r="C8" s="99">
        <f>'28Mar-10Apr'!C8</f>
        <v>0</v>
      </c>
      <c r="D8" s="100">
        <f>'28Mar-10Apr'!D8</f>
        <v>0</v>
      </c>
      <c r="E8" s="100">
        <f>'28Mar-10Apr'!E8</f>
        <v>0.30208333333333331</v>
      </c>
      <c r="F8" s="100">
        <f>'28Mar-10Apr'!F8</f>
        <v>0.30208333333333331</v>
      </c>
      <c r="G8" s="100">
        <f>'28Mar-10Apr'!G8</f>
        <v>0.30208333333333331</v>
      </c>
      <c r="H8" s="100">
        <f>'28Mar-10Apr'!H8</f>
        <v>0.30208333333333331</v>
      </c>
      <c r="I8" s="100">
        <f>'28Mar-10Apr'!I8</f>
        <v>0.30208333333333331</v>
      </c>
      <c r="J8" s="100">
        <f>'28Mar-10Apr'!J8</f>
        <v>0</v>
      </c>
      <c r="K8" s="100">
        <f>'28Mar-10Apr'!K8</f>
        <v>0</v>
      </c>
      <c r="L8" s="100">
        <f>'28Mar-10Apr'!L8</f>
        <v>0.30208333333333331</v>
      </c>
      <c r="M8" s="100">
        <f>'28Mar-10Apr'!M8</f>
        <v>0.30208333333333331</v>
      </c>
      <c r="N8" s="100">
        <f>'28Mar-10Apr'!N8</f>
        <v>0.30208333333333331</v>
      </c>
      <c r="O8" s="100">
        <f>'28Mar-10Apr'!O8</f>
        <v>0.30208333333333331</v>
      </c>
      <c r="P8" s="174">
        <f>'28Mar-10Apr'!P8</f>
        <v>0.30208333333333331</v>
      </c>
      <c r="Q8" s="2"/>
    </row>
    <row r="9" spans="1:17" x14ac:dyDescent="0.2">
      <c r="A9" s="175" t="s">
        <v>21</v>
      </c>
      <c r="B9" s="101" t="s">
        <v>7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76">
        <v>0</v>
      </c>
    </row>
    <row r="10" spans="1:17" x14ac:dyDescent="0.2">
      <c r="A10" s="177"/>
      <c r="B10" s="101" t="s">
        <v>8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76">
        <v>0</v>
      </c>
    </row>
    <row r="11" spans="1:17" x14ac:dyDescent="0.2">
      <c r="A11" s="177"/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76"/>
    </row>
    <row r="12" spans="1:17" x14ac:dyDescent="0.2">
      <c r="A12" s="177"/>
      <c r="B12" s="101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6"/>
    </row>
    <row r="13" spans="1:17" ht="13.5" thickBot="1" x14ac:dyDescent="0.25">
      <c r="A13" s="178"/>
      <c r="B13" s="103" t="s">
        <v>19</v>
      </c>
      <c r="C13" s="104">
        <f t="shared" ref="C13:P13" si="0">(C10-C9)+(C12-C11)</f>
        <v>0</v>
      </c>
      <c r="D13" s="104">
        <f t="shared" si="0"/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79">
        <f t="shared" si="0"/>
        <v>0</v>
      </c>
    </row>
    <row r="14" spans="1:17" x14ac:dyDescent="0.2">
      <c r="A14" s="180" t="s">
        <v>22</v>
      </c>
      <c r="B14" s="105" t="s">
        <v>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81">
        <v>0</v>
      </c>
    </row>
    <row r="15" spans="1:17" x14ac:dyDescent="0.2">
      <c r="A15" s="177"/>
      <c r="B15" s="101" t="s">
        <v>8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76">
        <v>0</v>
      </c>
    </row>
    <row r="16" spans="1:17" x14ac:dyDescent="0.2">
      <c r="A16" s="177"/>
      <c r="B16" s="101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76"/>
    </row>
    <row r="17" spans="1:16" x14ac:dyDescent="0.2">
      <c r="A17" s="177"/>
      <c r="B17" s="101" t="s">
        <v>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76"/>
    </row>
    <row r="18" spans="1:16" ht="13.5" thickBot="1" x14ac:dyDescent="0.25">
      <c r="A18" s="177"/>
      <c r="B18" s="107" t="s">
        <v>19</v>
      </c>
      <c r="C18" s="104">
        <f t="shared" ref="C18:P18" si="1">(C15-C14)+(C17-C16)</f>
        <v>0</v>
      </c>
      <c r="D18" s="104">
        <f t="shared" si="1"/>
        <v>0</v>
      </c>
      <c r="E18" s="104">
        <f t="shared" si="1"/>
        <v>0</v>
      </c>
      <c r="F18" s="104">
        <f t="shared" si="1"/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79">
        <f t="shared" si="1"/>
        <v>0</v>
      </c>
    </row>
    <row r="19" spans="1:16" ht="13.5" thickBot="1" x14ac:dyDescent="0.25">
      <c r="A19" s="182" t="s">
        <v>20</v>
      </c>
      <c r="B19" s="108"/>
      <c r="C19" s="109">
        <f t="shared" ref="C19:P19" si="2">C13+C18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83">
        <f t="shared" si="2"/>
        <v>0</v>
      </c>
    </row>
    <row r="20" spans="1:16" x14ac:dyDescent="0.2">
      <c r="A20" s="177"/>
      <c r="B20" s="110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76"/>
    </row>
    <row r="21" spans="1:16" x14ac:dyDescent="0.2">
      <c r="A21" s="180" t="s">
        <v>23</v>
      </c>
      <c r="B21" s="110" t="s">
        <v>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76"/>
    </row>
    <row r="22" spans="1:16" x14ac:dyDescent="0.2">
      <c r="A22" s="180" t="s">
        <v>27</v>
      </c>
      <c r="B22" s="110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76"/>
    </row>
    <row r="23" spans="1:16" x14ac:dyDescent="0.2">
      <c r="A23" s="180" t="s">
        <v>24</v>
      </c>
      <c r="B23" s="110" t="s">
        <v>15</v>
      </c>
      <c r="C23" s="102"/>
      <c r="D23" s="102"/>
      <c r="E23" s="102">
        <v>0.30208333333333331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76"/>
    </row>
    <row r="24" spans="1:16" x14ac:dyDescent="0.2">
      <c r="A24" s="180" t="s">
        <v>25</v>
      </c>
      <c r="B24" s="110" t="s">
        <v>35</v>
      </c>
      <c r="C24" s="11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76"/>
    </row>
    <row r="25" spans="1:16" ht="13.5" thickBot="1" x14ac:dyDescent="0.25">
      <c r="A25" s="177"/>
      <c r="B25" s="112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84"/>
    </row>
    <row r="26" spans="1:16" ht="13.5" thickBot="1" x14ac:dyDescent="0.25">
      <c r="A26" s="185" t="s">
        <v>26</v>
      </c>
      <c r="B26" s="114"/>
      <c r="C26" s="115">
        <f t="shared" ref="C26:P26" si="3">SUM(C20:C25)</f>
        <v>0</v>
      </c>
      <c r="D26" s="115">
        <f t="shared" si="3"/>
        <v>0</v>
      </c>
      <c r="E26" s="115">
        <f t="shared" si="3"/>
        <v>0.30208333333333331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  <c r="P26" s="186">
        <f t="shared" si="3"/>
        <v>0</v>
      </c>
    </row>
    <row r="27" spans="1:16" ht="13.5" thickBot="1" x14ac:dyDescent="0.25">
      <c r="A27" s="187" t="s">
        <v>66</v>
      </c>
      <c r="B27" s="116"/>
      <c r="C27" s="117" t="str">
        <f t="shared" ref="C27:P27" si="4">IF(C29&gt;=C8,"0:00",C8-C29)</f>
        <v>0:00</v>
      </c>
      <c r="D27" s="117" t="str">
        <f t="shared" si="4"/>
        <v>0:00</v>
      </c>
      <c r="E27" s="117" t="str">
        <f t="shared" si="4"/>
        <v>0:00</v>
      </c>
      <c r="F27" s="117">
        <f t="shared" si="4"/>
        <v>0.30208333333333331</v>
      </c>
      <c r="G27" s="117">
        <f t="shared" si="4"/>
        <v>0.30208333333333331</v>
      </c>
      <c r="H27" s="117">
        <f t="shared" si="4"/>
        <v>0.30208333333333331</v>
      </c>
      <c r="I27" s="117">
        <f t="shared" si="4"/>
        <v>0.30208333333333331</v>
      </c>
      <c r="J27" s="117" t="str">
        <f t="shared" si="4"/>
        <v>0:00</v>
      </c>
      <c r="K27" s="117" t="str">
        <f t="shared" si="4"/>
        <v>0:00</v>
      </c>
      <c r="L27" s="117">
        <f t="shared" si="4"/>
        <v>0.30208333333333331</v>
      </c>
      <c r="M27" s="117">
        <f t="shared" si="4"/>
        <v>0.30208333333333331</v>
      </c>
      <c r="N27" s="117">
        <f t="shared" si="4"/>
        <v>0.30208333333333331</v>
      </c>
      <c r="O27" s="117">
        <f t="shared" si="4"/>
        <v>0.30208333333333331</v>
      </c>
      <c r="P27" s="188">
        <f t="shared" si="4"/>
        <v>0.30208333333333331</v>
      </c>
    </row>
    <row r="28" spans="1:16" ht="13.5" thickBot="1" x14ac:dyDescent="0.25">
      <c r="A28" s="189" t="s">
        <v>63</v>
      </c>
      <c r="B28" s="118"/>
      <c r="C28" s="119" t="s">
        <v>62</v>
      </c>
      <c r="D28" s="119" t="s">
        <v>62</v>
      </c>
      <c r="E28" s="119" t="s">
        <v>62</v>
      </c>
      <c r="F28" s="119" t="s">
        <v>62</v>
      </c>
      <c r="G28" s="119" t="s">
        <v>62</v>
      </c>
      <c r="H28" s="119" t="s">
        <v>62</v>
      </c>
      <c r="I28" s="119" t="s">
        <v>62</v>
      </c>
      <c r="J28" s="119" t="s">
        <v>62</v>
      </c>
      <c r="K28" s="119" t="s">
        <v>62</v>
      </c>
      <c r="L28" s="119" t="s">
        <v>62</v>
      </c>
      <c r="M28" s="119" t="s">
        <v>62</v>
      </c>
      <c r="N28" s="119" t="s">
        <v>62</v>
      </c>
      <c r="O28" s="119" t="s">
        <v>62</v>
      </c>
      <c r="P28" s="190" t="s">
        <v>62</v>
      </c>
    </row>
    <row r="29" spans="1:16" ht="13.5" thickTop="1" x14ac:dyDescent="0.2">
      <c r="A29" s="191" t="s">
        <v>28</v>
      </c>
      <c r="B29" s="150"/>
      <c r="C29" s="155">
        <f t="shared" ref="C29:P29" si="5">C26+C19</f>
        <v>0</v>
      </c>
      <c r="D29" s="155">
        <f t="shared" si="5"/>
        <v>0</v>
      </c>
      <c r="E29" s="155">
        <f t="shared" si="5"/>
        <v>0.30208333333333331</v>
      </c>
      <c r="F29" s="155">
        <f t="shared" si="5"/>
        <v>0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 t="shared" si="5"/>
        <v>0</v>
      </c>
      <c r="M29" s="155">
        <f t="shared" si="5"/>
        <v>0</v>
      </c>
      <c r="N29" s="155">
        <f t="shared" si="5"/>
        <v>0</v>
      </c>
      <c r="O29" s="155">
        <f t="shared" si="5"/>
        <v>0</v>
      </c>
      <c r="P29" s="192">
        <f t="shared" si="5"/>
        <v>0</v>
      </c>
    </row>
    <row r="30" spans="1:16" x14ac:dyDescent="0.2">
      <c r="A30" s="193" t="s">
        <v>67</v>
      </c>
      <c r="B30" s="151"/>
      <c r="C30" s="152">
        <f>IF(L3 ="Y", 0-L2, L2)</f>
        <v>-21.75</v>
      </c>
      <c r="D30" s="152">
        <f t="shared" ref="D30:P30" si="6">C32</f>
        <v>-21.75</v>
      </c>
      <c r="E30" s="152">
        <f t="shared" si="6"/>
        <v>-21.75</v>
      </c>
      <c r="F30" s="152">
        <f t="shared" si="6"/>
        <v>-21.75</v>
      </c>
      <c r="G30" s="152">
        <f t="shared" si="6"/>
        <v>-22.052083333333332</v>
      </c>
      <c r="H30" s="152">
        <f t="shared" si="6"/>
        <v>-22.354166666666664</v>
      </c>
      <c r="I30" s="152">
        <f t="shared" si="6"/>
        <v>-22.656249999999996</v>
      </c>
      <c r="J30" s="152">
        <f t="shared" si="6"/>
        <v>-22.958333333333329</v>
      </c>
      <c r="K30" s="152">
        <f t="shared" si="6"/>
        <v>-22.958333333333329</v>
      </c>
      <c r="L30" s="152">
        <f t="shared" si="6"/>
        <v>-22.958333333333329</v>
      </c>
      <c r="M30" s="152">
        <f t="shared" si="6"/>
        <v>-23.260416666666661</v>
      </c>
      <c r="N30" s="152">
        <f t="shared" si="6"/>
        <v>-23.562499999999993</v>
      </c>
      <c r="O30" s="152">
        <f t="shared" si="6"/>
        <v>-23.864583333333325</v>
      </c>
      <c r="P30" s="194">
        <f t="shared" si="6"/>
        <v>-24.166666666666657</v>
      </c>
    </row>
    <row r="31" spans="1:16" x14ac:dyDescent="0.2">
      <c r="A31" s="193" t="s">
        <v>38</v>
      </c>
      <c r="B31" s="151"/>
      <c r="C31" s="152">
        <f t="shared" ref="C31:P31" si="7">IF(AND(C29=0,C27=0),"0:00", C29-C8)</f>
        <v>0</v>
      </c>
      <c r="D31" s="152">
        <f t="shared" si="7"/>
        <v>0</v>
      </c>
      <c r="E31" s="152">
        <f t="shared" si="7"/>
        <v>0</v>
      </c>
      <c r="F31" s="152">
        <f t="shared" si="7"/>
        <v>-0.30208333333333331</v>
      </c>
      <c r="G31" s="152">
        <f t="shared" si="7"/>
        <v>-0.30208333333333331</v>
      </c>
      <c r="H31" s="152">
        <f t="shared" si="7"/>
        <v>-0.30208333333333331</v>
      </c>
      <c r="I31" s="152">
        <f t="shared" si="7"/>
        <v>-0.30208333333333331</v>
      </c>
      <c r="J31" s="152">
        <f t="shared" si="7"/>
        <v>0</v>
      </c>
      <c r="K31" s="152">
        <f t="shared" si="7"/>
        <v>0</v>
      </c>
      <c r="L31" s="152">
        <f t="shared" si="7"/>
        <v>-0.30208333333333331</v>
      </c>
      <c r="M31" s="152">
        <f t="shared" si="7"/>
        <v>-0.30208333333333331</v>
      </c>
      <c r="N31" s="152">
        <f t="shared" si="7"/>
        <v>-0.30208333333333331</v>
      </c>
      <c r="O31" s="152">
        <f t="shared" si="7"/>
        <v>-0.30208333333333331</v>
      </c>
      <c r="P31" s="194">
        <f t="shared" si="7"/>
        <v>-0.30208333333333331</v>
      </c>
    </row>
    <row r="32" spans="1:16" ht="13.5" thickBot="1" x14ac:dyDescent="0.25">
      <c r="A32" s="195" t="s">
        <v>68</v>
      </c>
      <c r="B32" s="153"/>
      <c r="C32" s="154">
        <f t="shared" ref="C32:P32" si="8">C30+C31</f>
        <v>-21.75</v>
      </c>
      <c r="D32" s="154">
        <f t="shared" si="8"/>
        <v>-21.75</v>
      </c>
      <c r="E32" s="154">
        <f t="shared" si="8"/>
        <v>-21.75</v>
      </c>
      <c r="F32" s="154">
        <f t="shared" si="8"/>
        <v>-22.052083333333332</v>
      </c>
      <c r="G32" s="154">
        <f t="shared" si="8"/>
        <v>-22.354166666666664</v>
      </c>
      <c r="H32" s="154">
        <f t="shared" si="8"/>
        <v>-22.656249999999996</v>
      </c>
      <c r="I32" s="154">
        <f t="shared" si="8"/>
        <v>-22.958333333333329</v>
      </c>
      <c r="J32" s="154">
        <f t="shared" si="8"/>
        <v>-22.958333333333329</v>
      </c>
      <c r="K32" s="154">
        <f t="shared" si="8"/>
        <v>-22.958333333333329</v>
      </c>
      <c r="L32" s="154">
        <f t="shared" si="8"/>
        <v>-23.260416666666661</v>
      </c>
      <c r="M32" s="154">
        <f t="shared" si="8"/>
        <v>-23.562499999999993</v>
      </c>
      <c r="N32" s="154">
        <f t="shared" si="8"/>
        <v>-23.864583333333325</v>
      </c>
      <c r="O32" s="154">
        <f t="shared" si="8"/>
        <v>-24.166666666666657</v>
      </c>
      <c r="P32" s="196">
        <f t="shared" si="8"/>
        <v>-24.468749999999989</v>
      </c>
    </row>
    <row r="33" spans="1:16" ht="13.5" thickBot="1" x14ac:dyDescent="0.25">
      <c r="A33" s="6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7"/>
    </row>
    <row r="34" spans="1:16" x14ac:dyDescent="0.2">
      <c r="A34" s="61"/>
      <c r="B34" s="56"/>
      <c r="C34" s="13"/>
      <c r="D34" s="13"/>
      <c r="E34" s="13"/>
      <c r="F34" s="13"/>
      <c r="G34" s="13"/>
      <c r="H34" s="136"/>
      <c r="I34" s="137"/>
      <c r="J34" s="244" t="s">
        <v>73</v>
      </c>
      <c r="K34" s="244"/>
      <c r="L34" s="244"/>
      <c r="M34" s="244"/>
      <c r="N34" s="137"/>
      <c r="O34" s="138"/>
      <c r="P34" s="27"/>
    </row>
    <row r="35" spans="1:16" x14ac:dyDescent="0.2">
      <c r="A35" s="61"/>
      <c r="B35" s="60"/>
      <c r="C35" s="13"/>
      <c r="D35" s="13"/>
      <c r="E35" s="13"/>
      <c r="F35" s="28"/>
      <c r="G35" s="13"/>
      <c r="H35" s="139"/>
      <c r="I35" s="92"/>
      <c r="J35" s="92"/>
      <c r="K35" s="92"/>
      <c r="L35" s="92"/>
      <c r="M35" s="92"/>
      <c r="N35" s="92"/>
      <c r="O35" s="140"/>
      <c r="P35" s="27"/>
    </row>
    <row r="36" spans="1:16" x14ac:dyDescent="0.2">
      <c r="A36" s="197" t="s">
        <v>29</v>
      </c>
      <c r="B36" s="30"/>
      <c r="C36" s="30"/>
      <c r="D36" s="30"/>
      <c r="E36" s="30"/>
      <c r="F36" s="13" t="s">
        <v>30</v>
      </c>
      <c r="G36" s="32"/>
      <c r="H36" s="141" t="s">
        <v>51</v>
      </c>
      <c r="I36" s="97"/>
      <c r="J36" s="97"/>
      <c r="K36" s="91">
        <f>C30</f>
        <v>-21.75</v>
      </c>
      <c r="L36" s="94" t="s">
        <v>34</v>
      </c>
      <c r="M36" s="92" t="s">
        <v>9</v>
      </c>
      <c r="N36" s="98">
        <f>SUM(C20:P20)</f>
        <v>0</v>
      </c>
      <c r="O36" s="140"/>
      <c r="P36" s="27"/>
    </row>
    <row r="37" spans="1:16" x14ac:dyDescent="0.2">
      <c r="A37" s="61" t="s">
        <v>40</v>
      </c>
      <c r="B37" s="13"/>
      <c r="C37" s="13"/>
      <c r="D37" s="13"/>
      <c r="E37" s="13"/>
      <c r="F37" s="13"/>
      <c r="G37" s="13"/>
      <c r="H37" s="141" t="s">
        <v>32</v>
      </c>
      <c r="I37" s="97"/>
      <c r="J37" s="97"/>
      <c r="K37" s="91">
        <f>SUM(C19:P19)</f>
        <v>0</v>
      </c>
      <c r="L37" s="92"/>
      <c r="M37" s="92" t="s">
        <v>10</v>
      </c>
      <c r="N37" s="98">
        <f>SUM(C21:P21)</f>
        <v>0</v>
      </c>
      <c r="O37" s="140"/>
      <c r="P37" s="27"/>
    </row>
    <row r="38" spans="1:16" x14ac:dyDescent="0.2">
      <c r="A38" s="61"/>
      <c r="B38" s="13"/>
      <c r="C38" s="13"/>
      <c r="D38" s="13"/>
      <c r="E38" s="13"/>
      <c r="F38" s="13"/>
      <c r="G38" s="13"/>
      <c r="H38" s="141" t="s">
        <v>33</v>
      </c>
      <c r="I38" s="97"/>
      <c r="J38" s="97"/>
      <c r="K38" s="91">
        <f>SUM(C26:P26)</f>
        <v>0.30208333333333331</v>
      </c>
      <c r="L38" s="92"/>
      <c r="M38" s="92" t="s">
        <v>11</v>
      </c>
      <c r="N38" s="98">
        <f>SUM(C22:P22)</f>
        <v>0</v>
      </c>
      <c r="O38" s="140"/>
      <c r="P38" s="27"/>
    </row>
    <row r="39" spans="1:16" x14ac:dyDescent="0.2">
      <c r="A39" s="61"/>
      <c r="B39" s="13"/>
      <c r="C39" s="13"/>
      <c r="D39" s="13"/>
      <c r="E39" s="13"/>
      <c r="F39" s="13"/>
      <c r="G39" s="13"/>
      <c r="H39" s="141" t="s">
        <v>37</v>
      </c>
      <c r="I39" s="97"/>
      <c r="J39" s="97"/>
      <c r="K39" s="91">
        <f>SUM(C8:P8)</f>
        <v>3.0208333333333335</v>
      </c>
      <c r="L39" s="92"/>
      <c r="M39" s="92" t="s">
        <v>12</v>
      </c>
      <c r="N39" s="98">
        <f>SUM(C25:P25)</f>
        <v>0</v>
      </c>
      <c r="O39" s="140"/>
      <c r="P39" s="27"/>
    </row>
    <row r="40" spans="1:16" x14ac:dyDescent="0.2">
      <c r="A40" s="61"/>
      <c r="B40" s="13"/>
      <c r="C40" s="13"/>
      <c r="D40" s="13"/>
      <c r="E40" s="13"/>
      <c r="F40" s="28"/>
      <c r="G40" s="13"/>
      <c r="H40" s="142"/>
      <c r="I40" s="92"/>
      <c r="J40" s="92"/>
      <c r="K40" s="92"/>
      <c r="L40" s="92"/>
      <c r="M40" s="92" t="s">
        <v>36</v>
      </c>
      <c r="N40" s="98">
        <f>SUM(C24:P24)</f>
        <v>0</v>
      </c>
      <c r="O40" s="140"/>
      <c r="P40" s="27"/>
    </row>
    <row r="41" spans="1:16" x14ac:dyDescent="0.2">
      <c r="A41" s="197" t="s">
        <v>31</v>
      </c>
      <c r="B41" s="30"/>
      <c r="C41" s="30"/>
      <c r="D41" s="30"/>
      <c r="E41" s="30"/>
      <c r="F41" s="30" t="s">
        <v>30</v>
      </c>
      <c r="G41" s="13"/>
      <c r="H41" s="143"/>
      <c r="I41" s="97"/>
      <c r="J41" s="96" t="s">
        <v>76</v>
      </c>
      <c r="K41" s="98">
        <f>(SUM(K36:K38)-(K39))</f>
        <v>-24.46875</v>
      </c>
      <c r="L41" s="92"/>
      <c r="M41" s="95" t="s">
        <v>75</v>
      </c>
      <c r="N41" s="98">
        <f>SUM(C27:P27)</f>
        <v>2.71875</v>
      </c>
      <c r="O41" s="140"/>
      <c r="P41" s="27"/>
    </row>
    <row r="42" spans="1:16" ht="13.5" thickBot="1" x14ac:dyDescent="0.25">
      <c r="A42" s="61" t="s">
        <v>39</v>
      </c>
      <c r="B42" s="13"/>
      <c r="C42" s="13"/>
      <c r="D42" s="13"/>
      <c r="E42" s="13"/>
      <c r="F42" s="13"/>
      <c r="G42" s="13"/>
      <c r="H42" s="144"/>
      <c r="I42" s="145"/>
      <c r="J42" s="146" t="s">
        <v>77</v>
      </c>
      <c r="K42" s="147">
        <f>K78</f>
        <v>0</v>
      </c>
      <c r="L42" s="148"/>
      <c r="M42" s="148"/>
      <c r="N42" s="148"/>
      <c r="O42" s="149"/>
      <c r="P42" s="27"/>
    </row>
    <row r="43" spans="1:16" ht="13.5" thickBot="1" x14ac:dyDescent="0.25">
      <c r="A43" s="19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 x14ac:dyDescent="0.25">
      <c r="A44" s="165"/>
      <c r="B44" s="24"/>
      <c r="C44" s="166"/>
      <c r="D44" s="24"/>
      <c r="E44" s="24"/>
      <c r="F44" s="24"/>
      <c r="G44" s="167"/>
      <c r="H44" s="168"/>
      <c r="I44" s="169"/>
      <c r="J44" s="168"/>
      <c r="K44" s="170"/>
      <c r="L44" s="24"/>
      <c r="M44" s="24"/>
      <c r="N44" s="24"/>
      <c r="O44" s="24"/>
      <c r="P44" s="231"/>
    </row>
    <row r="45" spans="1:16" ht="13.5" customHeight="1" thickBo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9.5" thickTop="1" thickBot="1" x14ac:dyDescent="0.3">
      <c r="A46" s="4"/>
      <c r="B46" s="5"/>
      <c r="C46" s="6" t="s">
        <v>41</v>
      </c>
      <c r="D46" s="5"/>
      <c r="E46" s="5"/>
      <c r="F46" s="5"/>
      <c r="G46" s="7"/>
      <c r="H46" s="8"/>
      <c r="I46" s="9"/>
      <c r="J46" s="8"/>
      <c r="K46" s="10"/>
      <c r="L46" s="5"/>
      <c r="M46" s="5"/>
      <c r="N46" s="5"/>
      <c r="O46" s="5"/>
      <c r="P46" s="11"/>
    </row>
    <row r="47" spans="1:16" x14ac:dyDescent="0.2">
      <c r="A47" s="12"/>
      <c r="B47" s="13"/>
      <c r="C47" s="77" t="s">
        <v>70</v>
      </c>
      <c r="D47" s="215">
        <f>D2</f>
        <v>42470</v>
      </c>
      <c r="E47" s="84" t="s">
        <v>71</v>
      </c>
      <c r="F47" s="216"/>
      <c r="G47" s="80"/>
      <c r="H47" s="80"/>
      <c r="I47" s="80"/>
      <c r="J47" s="217"/>
      <c r="K47" s="80"/>
      <c r="L47" s="80"/>
      <c r="M47" s="80"/>
      <c r="N47" s="80"/>
      <c r="O47" s="80"/>
      <c r="P47" s="218"/>
    </row>
    <row r="48" spans="1:16" x14ac:dyDescent="0.2">
      <c r="A48" s="12"/>
      <c r="B48" s="13"/>
      <c r="C48" s="78" t="s">
        <v>17</v>
      </c>
      <c r="D48" s="248" t="str">
        <f>D3</f>
        <v>Your Name Goes here</v>
      </c>
      <c r="E48" s="248"/>
      <c r="F48" s="248"/>
      <c r="G48" s="81"/>
      <c r="H48" s="81"/>
      <c r="I48" s="82"/>
      <c r="J48" s="81"/>
      <c r="K48" s="81"/>
      <c r="L48" s="81"/>
      <c r="M48" s="81"/>
      <c r="N48" s="81"/>
      <c r="O48" s="81"/>
      <c r="P48" s="219"/>
    </row>
    <row r="49" spans="1:17" x14ac:dyDescent="0.2">
      <c r="A49" s="12"/>
      <c r="B49" s="13"/>
      <c r="C49" s="79" t="s">
        <v>16</v>
      </c>
      <c r="D49" s="249" t="str">
        <f>D4</f>
        <v>Emp No</v>
      </c>
      <c r="E49" s="249"/>
      <c r="F49" s="249"/>
      <c r="G49" s="81"/>
      <c r="H49" s="220"/>
      <c r="I49" s="82"/>
      <c r="J49" s="82"/>
      <c r="K49" s="82"/>
      <c r="L49" s="81"/>
      <c r="M49" s="81"/>
      <c r="N49" s="81"/>
      <c r="O49" s="81"/>
      <c r="P49" s="219"/>
    </row>
    <row r="50" spans="1:17" ht="13.5" thickBot="1" x14ac:dyDescent="0.25">
      <c r="A50" s="12"/>
      <c r="B50" s="13"/>
      <c r="C50" s="78" t="s">
        <v>18</v>
      </c>
      <c r="D50" s="250" t="str">
        <f>D5</f>
        <v>Your Unit Name goes here</v>
      </c>
      <c r="E50" s="250"/>
      <c r="F50" s="250"/>
      <c r="G50" s="83"/>
      <c r="H50" s="83"/>
      <c r="I50" s="83"/>
      <c r="J50" s="83"/>
      <c r="K50" s="83"/>
      <c r="L50" s="83"/>
      <c r="M50" s="83"/>
      <c r="N50" s="83"/>
      <c r="O50" s="83"/>
      <c r="P50" s="221"/>
    </row>
    <row r="51" spans="1:17" x14ac:dyDescent="0.2">
      <c r="A51" s="12"/>
      <c r="B51" s="14"/>
      <c r="C51" s="85" t="s">
        <v>3</v>
      </c>
      <c r="D51" s="86" t="s">
        <v>4</v>
      </c>
      <c r="E51" s="86" t="s">
        <v>0</v>
      </c>
      <c r="F51" s="86" t="s">
        <v>1</v>
      </c>
      <c r="G51" s="86" t="s">
        <v>5</v>
      </c>
      <c r="H51" s="86" t="s">
        <v>6</v>
      </c>
      <c r="I51" s="86" t="s">
        <v>2</v>
      </c>
      <c r="J51" s="86" t="s">
        <v>3</v>
      </c>
      <c r="K51" s="86" t="s">
        <v>4</v>
      </c>
      <c r="L51" s="86" t="s">
        <v>0</v>
      </c>
      <c r="M51" s="86" t="s">
        <v>1</v>
      </c>
      <c r="N51" s="86" t="s">
        <v>5</v>
      </c>
      <c r="O51" s="86" t="s">
        <v>6</v>
      </c>
      <c r="P51" s="87" t="s">
        <v>2</v>
      </c>
    </row>
    <row r="52" spans="1:17" ht="13.5" thickBot="1" x14ac:dyDescent="0.25">
      <c r="A52" s="12"/>
      <c r="B52" s="14"/>
      <c r="C52" s="88">
        <f>C7</f>
        <v>42470</v>
      </c>
      <c r="D52" s="89">
        <f>$C$7+1</f>
        <v>42471</v>
      </c>
      <c r="E52" s="89">
        <f>$C$7+2</f>
        <v>42472</v>
      </c>
      <c r="F52" s="89">
        <f>$C$7+3</f>
        <v>42473</v>
      </c>
      <c r="G52" s="89">
        <f>$C$7+4</f>
        <v>42474</v>
      </c>
      <c r="H52" s="89">
        <f>$C$7+5</f>
        <v>42475</v>
      </c>
      <c r="I52" s="89">
        <f>$C$7+6</f>
        <v>42476</v>
      </c>
      <c r="J52" s="89">
        <f>$C$7+7</f>
        <v>42477</v>
      </c>
      <c r="K52" s="89">
        <f>$C$7+8</f>
        <v>42478</v>
      </c>
      <c r="L52" s="89">
        <f>$C$7+9</f>
        <v>42479</v>
      </c>
      <c r="M52" s="89">
        <f>$C$7+10</f>
        <v>42480</v>
      </c>
      <c r="N52" s="89">
        <f>$C$7+11</f>
        <v>42481</v>
      </c>
      <c r="O52" s="89">
        <f>$C$7+12</f>
        <v>42482</v>
      </c>
      <c r="P52" s="90">
        <f>$C$7+13</f>
        <v>42483</v>
      </c>
      <c r="Q52" s="1"/>
    </row>
    <row r="53" spans="1:17" ht="13.5" thickBot="1" x14ac:dyDescent="0.25">
      <c r="A53" s="225" t="s">
        <v>13</v>
      </c>
      <c r="B53" s="81"/>
      <c r="C53" s="222">
        <f>C8</f>
        <v>0</v>
      </c>
      <c r="D53" s="223">
        <f t="shared" ref="D53:P53" si="9">D8</f>
        <v>0</v>
      </c>
      <c r="E53" s="223">
        <f t="shared" si="9"/>
        <v>0.30208333333333331</v>
      </c>
      <c r="F53" s="223">
        <f t="shared" si="9"/>
        <v>0.30208333333333331</v>
      </c>
      <c r="G53" s="223">
        <f t="shared" si="9"/>
        <v>0.30208333333333331</v>
      </c>
      <c r="H53" s="223">
        <f t="shared" si="9"/>
        <v>0.30208333333333331</v>
      </c>
      <c r="I53" s="223">
        <f t="shared" si="9"/>
        <v>0.30208333333333331</v>
      </c>
      <c r="J53" s="223">
        <f t="shared" si="9"/>
        <v>0</v>
      </c>
      <c r="K53" s="223">
        <f t="shared" si="9"/>
        <v>0</v>
      </c>
      <c r="L53" s="223">
        <f t="shared" si="9"/>
        <v>0.30208333333333331</v>
      </c>
      <c r="M53" s="223">
        <f t="shared" si="9"/>
        <v>0.30208333333333331</v>
      </c>
      <c r="N53" s="223">
        <f t="shared" si="9"/>
        <v>0.30208333333333331</v>
      </c>
      <c r="O53" s="223">
        <f t="shared" si="9"/>
        <v>0.30208333333333331</v>
      </c>
      <c r="P53" s="224">
        <f t="shared" si="9"/>
        <v>0.30208333333333331</v>
      </c>
      <c r="Q53" s="2"/>
    </row>
    <row r="54" spans="1:17" hidden="1" x14ac:dyDescent="0.2">
      <c r="A54" s="12"/>
      <c r="B54" s="14" t="s">
        <v>14</v>
      </c>
      <c r="C54" s="17">
        <f t="shared" ref="C54:P54" si="10">C53*24</f>
        <v>0</v>
      </c>
      <c r="D54" s="17">
        <f t="shared" si="10"/>
        <v>0</v>
      </c>
      <c r="E54" s="17">
        <f t="shared" si="10"/>
        <v>7.25</v>
      </c>
      <c r="F54" s="17">
        <f t="shared" si="10"/>
        <v>7.25</v>
      </c>
      <c r="G54" s="17">
        <f t="shared" si="10"/>
        <v>7.25</v>
      </c>
      <c r="H54" s="17">
        <f t="shared" si="10"/>
        <v>7.25</v>
      </c>
      <c r="I54" s="17">
        <f t="shared" si="10"/>
        <v>7.25</v>
      </c>
      <c r="J54" s="17">
        <f t="shared" si="10"/>
        <v>0</v>
      </c>
      <c r="K54" s="17">
        <f t="shared" si="10"/>
        <v>0</v>
      </c>
      <c r="L54" s="17">
        <f t="shared" si="10"/>
        <v>7.25</v>
      </c>
      <c r="M54" s="17">
        <f t="shared" si="10"/>
        <v>7.25</v>
      </c>
      <c r="N54" s="17">
        <f t="shared" si="10"/>
        <v>7.25</v>
      </c>
      <c r="O54" s="17">
        <f t="shared" si="10"/>
        <v>7.25</v>
      </c>
      <c r="P54" s="18">
        <f t="shared" si="10"/>
        <v>7.25</v>
      </c>
      <c r="Q54" s="3"/>
    </row>
    <row r="55" spans="1:17" x14ac:dyDescent="0.2">
      <c r="A55" s="12"/>
      <c r="B55" s="1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8"/>
      <c r="Q55" s="3"/>
    </row>
    <row r="56" spans="1:17" x14ac:dyDescent="0.2">
      <c r="A56" s="19" t="s">
        <v>42</v>
      </c>
      <c r="B56" s="20" t="s">
        <v>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0</v>
      </c>
    </row>
    <row r="57" spans="1:17" x14ac:dyDescent="0.2">
      <c r="A57" s="16" t="s">
        <v>43</v>
      </c>
      <c r="B57" s="20" t="s">
        <v>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</row>
    <row r="58" spans="1:17" x14ac:dyDescent="0.2">
      <c r="A58" s="12"/>
      <c r="B58" s="20" t="s">
        <v>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7" x14ac:dyDescent="0.2">
      <c r="A59" s="12"/>
      <c r="B59" s="20" t="s">
        <v>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1:17" ht="13.5" thickBot="1" x14ac:dyDescent="0.25">
      <c r="A60" s="45"/>
      <c r="B60" s="226" t="s">
        <v>19</v>
      </c>
      <c r="C60" s="227">
        <f t="shared" ref="C60:P60" si="11">(C57-C56)+(C59-C58)</f>
        <v>0</v>
      </c>
      <c r="D60" s="228">
        <f t="shared" si="11"/>
        <v>0</v>
      </c>
      <c r="E60" s="228">
        <f t="shared" si="11"/>
        <v>0</v>
      </c>
      <c r="F60" s="228">
        <f t="shared" si="11"/>
        <v>0</v>
      </c>
      <c r="G60" s="228">
        <f t="shared" si="11"/>
        <v>0</v>
      </c>
      <c r="H60" s="228">
        <f t="shared" si="11"/>
        <v>0</v>
      </c>
      <c r="I60" s="228">
        <f t="shared" si="11"/>
        <v>0</v>
      </c>
      <c r="J60" s="228">
        <f t="shared" si="11"/>
        <v>0</v>
      </c>
      <c r="K60" s="228">
        <f t="shared" si="11"/>
        <v>0</v>
      </c>
      <c r="L60" s="228">
        <f t="shared" si="11"/>
        <v>0</v>
      </c>
      <c r="M60" s="228">
        <f t="shared" si="11"/>
        <v>0</v>
      </c>
      <c r="N60" s="228">
        <f t="shared" si="11"/>
        <v>0</v>
      </c>
      <c r="O60" s="228">
        <f t="shared" si="11"/>
        <v>0</v>
      </c>
      <c r="P60" s="93">
        <f t="shared" si="11"/>
        <v>0</v>
      </c>
    </row>
    <row r="61" spans="1:17" x14ac:dyDescent="0.2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6"/>
    </row>
    <row r="62" spans="1:17" x14ac:dyDescent="0.2">
      <c r="A62" s="19" t="s">
        <v>53</v>
      </c>
      <c r="B62" s="6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9">
        <v>0</v>
      </c>
    </row>
    <row r="63" spans="1:17" x14ac:dyDescent="0.2">
      <c r="A63" s="63" t="s">
        <v>58</v>
      </c>
      <c r="B63" s="64"/>
      <c r="C63" s="68">
        <f t="shared" ref="C63:P63" si="12">(C60-C62)</f>
        <v>0</v>
      </c>
      <c r="D63" s="68">
        <f t="shared" si="12"/>
        <v>0</v>
      </c>
      <c r="E63" s="68">
        <f t="shared" si="12"/>
        <v>0</v>
      </c>
      <c r="F63" s="68">
        <f t="shared" si="12"/>
        <v>0</v>
      </c>
      <c r="G63" s="68">
        <f t="shared" si="12"/>
        <v>0</v>
      </c>
      <c r="H63" s="68">
        <f t="shared" si="12"/>
        <v>0</v>
      </c>
      <c r="I63" s="68">
        <f t="shared" si="12"/>
        <v>0</v>
      </c>
      <c r="J63" s="68">
        <f t="shared" si="12"/>
        <v>0</v>
      </c>
      <c r="K63" s="68">
        <f t="shared" si="12"/>
        <v>0</v>
      </c>
      <c r="L63" s="68">
        <f t="shared" si="12"/>
        <v>0</v>
      </c>
      <c r="M63" s="68">
        <f t="shared" si="12"/>
        <v>0</v>
      </c>
      <c r="N63" s="68">
        <f t="shared" si="12"/>
        <v>0</v>
      </c>
      <c r="O63" s="68">
        <f t="shared" si="12"/>
        <v>0</v>
      </c>
      <c r="P63" s="69">
        <f t="shared" si="12"/>
        <v>0</v>
      </c>
    </row>
    <row r="64" spans="1:17" x14ac:dyDescent="0.2">
      <c r="A64" s="12"/>
      <c r="B64" s="1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x14ac:dyDescent="0.2">
      <c r="A65" s="65" t="s">
        <v>59</v>
      </c>
      <c r="B65" s="5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x14ac:dyDescent="0.2">
      <c r="A66" s="66" t="s">
        <v>47</v>
      </c>
      <c r="B66" s="47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1:16" x14ac:dyDescent="0.2">
      <c r="A67" s="67" t="s">
        <v>48</v>
      </c>
      <c r="B67" s="48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1:16" x14ac:dyDescent="0.2">
      <c r="A68" s="67" t="s">
        <v>49</v>
      </c>
      <c r="B68" s="48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6"/>
    </row>
    <row r="69" spans="1:16" x14ac:dyDescent="0.2">
      <c r="A69" s="63" t="s">
        <v>78</v>
      </c>
      <c r="B69" s="49"/>
      <c r="C69" s="229">
        <f t="shared" ref="C69:P69" si="13">(C66*1.5)+(C67*2)+(C68*2.5)</f>
        <v>0</v>
      </c>
      <c r="D69" s="229">
        <f t="shared" si="13"/>
        <v>0</v>
      </c>
      <c r="E69" s="229">
        <f t="shared" si="13"/>
        <v>0</v>
      </c>
      <c r="F69" s="229">
        <f t="shared" si="13"/>
        <v>0</v>
      </c>
      <c r="G69" s="229">
        <f t="shared" si="13"/>
        <v>0</v>
      </c>
      <c r="H69" s="229">
        <f t="shared" si="13"/>
        <v>0</v>
      </c>
      <c r="I69" s="229">
        <f t="shared" si="13"/>
        <v>0</v>
      </c>
      <c r="J69" s="229">
        <f t="shared" si="13"/>
        <v>0</v>
      </c>
      <c r="K69" s="229">
        <f t="shared" si="13"/>
        <v>0</v>
      </c>
      <c r="L69" s="229">
        <f t="shared" si="13"/>
        <v>0</v>
      </c>
      <c r="M69" s="229">
        <f t="shared" si="13"/>
        <v>0</v>
      </c>
      <c r="N69" s="229">
        <f t="shared" si="13"/>
        <v>0</v>
      </c>
      <c r="O69" s="229">
        <f t="shared" si="13"/>
        <v>0</v>
      </c>
      <c r="P69" s="230">
        <f t="shared" si="13"/>
        <v>0</v>
      </c>
    </row>
    <row r="70" spans="1:16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3.5" thickBot="1" x14ac:dyDescent="0.25">
      <c r="A71" s="12"/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1:16" x14ac:dyDescent="0.2">
      <c r="A72" s="12"/>
      <c r="B72" s="13"/>
      <c r="C72" s="13"/>
      <c r="D72" s="13"/>
      <c r="E72" s="13"/>
      <c r="F72" s="28"/>
      <c r="G72" s="13"/>
      <c r="H72" s="23"/>
      <c r="I72" s="24"/>
      <c r="J72" s="24"/>
      <c r="K72" s="24"/>
      <c r="L72" s="25"/>
      <c r="M72" s="13"/>
      <c r="N72" s="13"/>
      <c r="O72" s="13"/>
      <c r="P72" s="15"/>
    </row>
    <row r="73" spans="1:16" x14ac:dyDescent="0.2">
      <c r="A73" s="29" t="s">
        <v>29</v>
      </c>
      <c r="B73" s="30"/>
      <c r="C73" s="30"/>
      <c r="D73" s="30"/>
      <c r="E73" s="30"/>
      <c r="F73" s="13" t="s">
        <v>30</v>
      </c>
      <c r="G73" s="13"/>
      <c r="H73" s="41" t="s">
        <v>74</v>
      </c>
      <c r="I73" s="13"/>
      <c r="J73" s="13"/>
      <c r="K73" s="14"/>
      <c r="L73" s="27"/>
      <c r="M73" s="13"/>
      <c r="N73" s="13"/>
      <c r="O73" s="13"/>
      <c r="P73" s="15"/>
    </row>
    <row r="74" spans="1:16" x14ac:dyDescent="0.2">
      <c r="A74" s="12" t="s">
        <v>56</v>
      </c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27"/>
      <c r="M74" s="13"/>
      <c r="N74" s="13"/>
      <c r="O74" s="13"/>
      <c r="P74" s="15"/>
    </row>
    <row r="75" spans="1:16" x14ac:dyDescent="0.2">
      <c r="A75" s="12"/>
      <c r="B75" s="13"/>
      <c r="C75" s="13"/>
      <c r="D75" s="13"/>
      <c r="E75" s="13"/>
      <c r="F75" s="13"/>
      <c r="G75" s="13"/>
      <c r="H75" s="31" t="s">
        <v>52</v>
      </c>
      <c r="I75" s="13"/>
      <c r="J75" s="13"/>
      <c r="K75" s="51">
        <f>L4</f>
        <v>0</v>
      </c>
      <c r="L75" s="27"/>
      <c r="M75" s="13"/>
      <c r="N75" s="13"/>
      <c r="O75" s="13"/>
      <c r="P75" s="15"/>
    </row>
    <row r="76" spans="1:16" x14ac:dyDescent="0.2">
      <c r="A76" s="12"/>
      <c r="B76" s="13"/>
      <c r="C76" s="13"/>
      <c r="D76" s="13"/>
      <c r="E76" s="13"/>
      <c r="F76" s="13"/>
      <c r="G76" s="13"/>
      <c r="H76" s="31" t="s">
        <v>54</v>
      </c>
      <c r="I76" s="13"/>
      <c r="J76" s="13"/>
      <c r="K76" s="51">
        <f>SUM(C69:P69)</f>
        <v>0</v>
      </c>
      <c r="L76" s="27"/>
      <c r="M76" s="13"/>
      <c r="N76" s="13"/>
      <c r="O76" s="13"/>
      <c r="P76" s="15"/>
    </row>
    <row r="77" spans="1:16" x14ac:dyDescent="0.2">
      <c r="A77" s="12"/>
      <c r="B77" s="13"/>
      <c r="C77" s="13"/>
      <c r="D77" s="13"/>
      <c r="E77" s="13"/>
      <c r="F77" s="28"/>
      <c r="G77" s="13"/>
      <c r="H77" s="31" t="s">
        <v>55</v>
      </c>
      <c r="I77" s="13"/>
      <c r="J77" s="13"/>
      <c r="K77" s="51">
        <f>N39</f>
        <v>0</v>
      </c>
      <c r="L77" s="27"/>
      <c r="M77" s="13"/>
      <c r="N77" s="13"/>
      <c r="O77" s="13"/>
      <c r="P77" s="15"/>
    </row>
    <row r="78" spans="1:16" x14ac:dyDescent="0.2">
      <c r="A78" s="29" t="s">
        <v>57</v>
      </c>
      <c r="B78" s="30"/>
      <c r="C78" s="30"/>
      <c r="D78" s="30"/>
      <c r="E78" s="30"/>
      <c r="F78" s="30" t="s">
        <v>30</v>
      </c>
      <c r="G78" s="13"/>
      <c r="H78" s="31" t="s">
        <v>50</v>
      </c>
      <c r="I78" s="13"/>
      <c r="J78" s="13"/>
      <c r="K78" s="51">
        <f>K75+K76-K77</f>
        <v>0</v>
      </c>
      <c r="L78" s="27"/>
      <c r="M78" s="13"/>
      <c r="N78" s="13"/>
      <c r="O78" s="13"/>
      <c r="P78" s="15"/>
    </row>
    <row r="79" spans="1:16" x14ac:dyDescent="0.2">
      <c r="A79" s="12" t="s">
        <v>39</v>
      </c>
      <c r="B79" s="13"/>
      <c r="C79" s="13"/>
      <c r="D79" s="13"/>
      <c r="E79" s="13"/>
      <c r="F79" s="13"/>
      <c r="G79" s="13"/>
      <c r="H79" s="26"/>
      <c r="I79" s="13"/>
      <c r="J79" s="13"/>
      <c r="K79" s="52"/>
      <c r="L79" s="27"/>
      <c r="M79" s="13"/>
      <c r="N79" s="13"/>
      <c r="O79" s="13"/>
      <c r="P79" s="15"/>
    </row>
    <row r="80" spans="1:16" x14ac:dyDescent="0.2">
      <c r="A80" s="12"/>
      <c r="B80" s="13"/>
      <c r="C80" s="13"/>
      <c r="D80" s="13"/>
      <c r="E80" s="13"/>
      <c r="F80" s="13"/>
      <c r="G80" s="13"/>
      <c r="H80" s="53" t="s">
        <v>60</v>
      </c>
      <c r="I80" s="13"/>
      <c r="J80" s="13"/>
      <c r="K80" s="51">
        <f>SUM(C62:P62)</f>
        <v>0</v>
      </c>
      <c r="L80" s="27"/>
      <c r="M80" s="13"/>
      <c r="N80" s="13"/>
      <c r="O80" s="13"/>
      <c r="P80" s="15"/>
    </row>
    <row r="81" spans="1:16" ht="13.5" thickBot="1" x14ac:dyDescent="0.25">
      <c r="A81" s="12"/>
      <c r="B81" s="13"/>
      <c r="C81" s="13"/>
      <c r="D81" s="13"/>
      <c r="E81" s="13"/>
      <c r="F81" s="13"/>
      <c r="G81" s="13"/>
      <c r="H81" s="34"/>
      <c r="I81" s="35"/>
      <c r="J81" s="35"/>
      <c r="K81" s="35"/>
      <c r="L81" s="36"/>
      <c r="M81" s="13"/>
      <c r="N81" s="13"/>
      <c r="O81" s="13"/>
      <c r="P81" s="15"/>
    </row>
    <row r="82" spans="1:16" ht="13.5" thickBot="1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ht="13.5" thickTop="1" x14ac:dyDescent="0.2"/>
    <row r="85" spans="1:16" x14ac:dyDescent="0.2">
      <c r="C85" s="54"/>
      <c r="D85" s="55"/>
    </row>
    <row r="86" spans="1:16" x14ac:dyDescent="0.2">
      <c r="D86" s="55"/>
    </row>
    <row r="87" spans="1:16" x14ac:dyDescent="0.2">
      <c r="D87" s="55"/>
    </row>
    <row r="88" spans="1:16" x14ac:dyDescent="0.2">
      <c r="D88" s="55"/>
    </row>
    <row r="89" spans="1:16" x14ac:dyDescent="0.2">
      <c r="D89" s="55"/>
    </row>
  </sheetData>
  <sheetProtection algorithmName="SHA-512" hashValue="6YFoaJfgr0JZjPp2ARVeuMwo0lihHl2dnwo65tNyamq78gXkviDfu9vBqiwyF60Kej3SVMc2rv+qzfz+q0qUMQ==" saltValue="GCTVhEGV17ACrM+QOy9PWw==" spinCount="100000" sheet="1" objects="1" scenarios="1"/>
  <mergeCells count="9">
    <mergeCell ref="J34:M34"/>
    <mergeCell ref="D48:F48"/>
    <mergeCell ref="D49:F49"/>
    <mergeCell ref="D50:F50"/>
    <mergeCell ref="M3:P3"/>
    <mergeCell ref="M4:P4"/>
    <mergeCell ref="M5:P5"/>
    <mergeCell ref="D3:G3"/>
    <mergeCell ref="D5:G5"/>
  </mergeCells>
  <phoneticPr fontId="0" type="noConversion"/>
  <hyperlinks>
    <hyperlink ref="M4:M5" r:id="rId1" display="     View Leave and "/>
    <hyperlink ref="M3" r:id="rId2" display="ESS to apply for Leave"/>
    <hyperlink ref="M4" r:id="rId3" display="View Leave, Attendance and "/>
    <hyperlink ref="M5" r:id="rId4" display="Overtime Policies (HUPP 5.6)"/>
    <hyperlink ref="M4:P4" r:id="rId5" display="Leave Entitlements"/>
    <hyperlink ref="M5:P5" r:id="rId6" display="Hours of Work and Overtime"/>
  </hyperlinks>
  <pageMargins left="0.2" right="0.23" top="0.37" bottom="0.2" header="0.35" footer="0.2"/>
  <pageSetup paperSize="9" scale="94" fitToHeight="2" orientation="landscape" horizontalDpi="4294967295" verticalDpi="4294967295" r:id="rId7"/>
  <headerFooter alignWithMargins="0"/>
  <rowBreaks count="1" manualBreakCount="1">
    <brk id="44" max="16383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27</vt:i4>
      </vt:variant>
    </vt:vector>
  </HeadingPairs>
  <TitlesOfParts>
    <vt:vector size="54" baseType="lpstr">
      <vt:lpstr>21Dec-3Jan20</vt:lpstr>
      <vt:lpstr>4Jan-17Jan</vt:lpstr>
      <vt:lpstr>18Jan-31Jan</vt:lpstr>
      <vt:lpstr>1Feb-14Feb</vt:lpstr>
      <vt:lpstr>15Feb-28Feb</vt:lpstr>
      <vt:lpstr>29Feb-13Mar</vt:lpstr>
      <vt:lpstr>14Mar-27Mar</vt:lpstr>
      <vt:lpstr>28Mar-10Apr</vt:lpstr>
      <vt:lpstr>11Apr-24Apr</vt:lpstr>
      <vt:lpstr>26Apr-8May</vt:lpstr>
      <vt:lpstr>9May-22May</vt:lpstr>
      <vt:lpstr>23May-5Jun</vt:lpstr>
      <vt:lpstr>6Jun-19Jun</vt:lpstr>
      <vt:lpstr>20Jun-3Jul</vt:lpstr>
      <vt:lpstr>4Jul-17Jul</vt:lpstr>
      <vt:lpstr>18Jul-31Jul</vt:lpstr>
      <vt:lpstr>1Aug-14Aug</vt:lpstr>
      <vt:lpstr>15Aug-28Aug</vt:lpstr>
      <vt:lpstr>29Aug-11Sep</vt:lpstr>
      <vt:lpstr>12Sep-25Sep</vt:lpstr>
      <vt:lpstr>26Sep-9Oct</vt:lpstr>
      <vt:lpstr>10Oct-23Oct</vt:lpstr>
      <vt:lpstr>24Oct-6Nov</vt:lpstr>
      <vt:lpstr>7Nov-20Nov</vt:lpstr>
      <vt:lpstr>21Nov-4Dec</vt:lpstr>
      <vt:lpstr>5Dec-18Dec</vt:lpstr>
      <vt:lpstr>19Dec-1Jan</vt:lpstr>
      <vt:lpstr>'10Oct-23Oct'!Print_Titles</vt:lpstr>
      <vt:lpstr>'11Apr-24Apr'!Print_Titles</vt:lpstr>
      <vt:lpstr>'12Sep-25Sep'!Print_Titles</vt:lpstr>
      <vt:lpstr>'14Mar-27Mar'!Print_Titles</vt:lpstr>
      <vt:lpstr>'15Aug-28Aug'!Print_Titles</vt:lpstr>
      <vt:lpstr>'15Feb-28Feb'!Print_Titles</vt:lpstr>
      <vt:lpstr>'18Jan-31Jan'!Print_Titles</vt:lpstr>
      <vt:lpstr>'18Jul-31Jul'!Print_Titles</vt:lpstr>
      <vt:lpstr>'19Dec-1Jan'!Print_Titles</vt:lpstr>
      <vt:lpstr>'1Aug-14Aug'!Print_Titles</vt:lpstr>
      <vt:lpstr>'1Feb-14Feb'!Print_Titles</vt:lpstr>
      <vt:lpstr>'20Jun-3Jul'!Print_Titles</vt:lpstr>
      <vt:lpstr>'21Dec-3Jan20'!Print_Titles</vt:lpstr>
      <vt:lpstr>'21Nov-4Dec'!Print_Titles</vt:lpstr>
      <vt:lpstr>'23May-5Jun'!Print_Titles</vt:lpstr>
      <vt:lpstr>'24Oct-6Nov'!Print_Titles</vt:lpstr>
      <vt:lpstr>'26Apr-8May'!Print_Titles</vt:lpstr>
      <vt:lpstr>'26Sep-9Oct'!Print_Titles</vt:lpstr>
      <vt:lpstr>'28Mar-10Apr'!Print_Titles</vt:lpstr>
      <vt:lpstr>'29Aug-11Sep'!Print_Titles</vt:lpstr>
      <vt:lpstr>'29Feb-13Mar'!Print_Titles</vt:lpstr>
      <vt:lpstr>'4Jan-17Jan'!Print_Titles</vt:lpstr>
      <vt:lpstr>'4Jul-17Jul'!Print_Titles</vt:lpstr>
      <vt:lpstr>'5Dec-18Dec'!Print_Titles</vt:lpstr>
      <vt:lpstr>'6Jun-19Jun'!Print_Titles</vt:lpstr>
      <vt:lpstr>'7Nov-20Nov'!Print_Titles</vt:lpstr>
      <vt:lpstr>'9May-22May'!Print_Titles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Jackson</dc:creator>
  <cp:lastModifiedBy>Rochelle Speedy</cp:lastModifiedBy>
  <cp:lastPrinted>2018-12-05T03:15:35Z</cp:lastPrinted>
  <dcterms:created xsi:type="dcterms:W3CDTF">2002-10-11T11:44:49Z</dcterms:created>
  <dcterms:modified xsi:type="dcterms:W3CDTF">2020-01-16T00:12:12Z</dcterms:modified>
</cp:coreProperties>
</file>